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5 - Tenders\12 - Spring 2023\Bid review\Losses\"/>
    </mc:Choice>
  </mc:AlternateContent>
  <xr:revisionPtr revIDLastSave="0" documentId="13_ncr:1_{A672777C-30CB-4CAD-AEE2-84D9089F3BCA}"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<sst xmlns="http://schemas.openxmlformats.org/spreadsheetml/2006/main" count="3766" uniqueCount="1675">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</sst>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5" sqref="G35"/>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2070</v>
      </c>
      <c r="I7" s="43">
        <v>48</v>
      </c>
      <c r="J7" s="26">
        <f>H7*I7/1000</f>
        <v>99.36</v>
      </c>
      <c r="K7" s="7"/>
      <c r="L7" s="7"/>
      <c r="M7" s="7"/>
      <c r="N7" s="7"/>
      <c r="O7" s="7"/>
      <c r="P7" s="59"/>
    </row>
    <row r="8" spans="1:24" ht="24.75" customHeight="1" thickBot="1" x14ac:dyDescent="0.25">
      <c r="A8"/>
      <c r="B8" s="65"/>
      <c r="C8" s="111" t="s">
        <v>1623</v>
      </c>
      <c r="D8" s="112">
        <v>-99.36</v>
      </c>
      <c r="E8" s="175" t="s">
        <v>1636</v>
      </c>
      <c r="F8" s="176"/>
      <c r="G8" s="7"/>
      <c r="H8" s="177" t="s">
        <v>1616</v>
      </c>
      <c r="I8" s="177"/>
      <c r="J8" s="177"/>
      <c r="K8" s="7"/>
      <c r="L8" s="7"/>
      <c r="M8" s="7"/>
      <c r="N8" s="7"/>
      <c r="O8" s="7"/>
      <c r="P8" s="59"/>
    </row>
    <row r="9" spans="1:24" x14ac:dyDescent="0.2">
      <c r="A9"/>
      <c r="B9" s="65"/>
      <c r="C9" s="163" t="str">
        <f ca="1">IF(D73="OK","",D73)</f>
        <v/>
      </c>
      <c r="D9" s="7"/>
      <c r="E9" s="7"/>
      <c r="F9" s="7"/>
      <c r="G9" s="7"/>
      <c r="H9" s="178"/>
      <c r="I9" s="178"/>
      <c r="J9" s="178"/>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-99.36</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81"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81"/>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82" t="s">
        <v>1624</v>
      </c>
      <c r="D19" s="183"/>
      <c r="E19" s="183"/>
      <c r="F19" s="183"/>
      <c r="G19" s="183"/>
      <c r="H19" s="183"/>
      <c r="I19" s="184"/>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v>99.36</v>
      </c>
      <c r="G21" s="85"/>
      <c r="H21" s="7"/>
      <c r="I21" s="25"/>
      <c r="J21" s="7"/>
      <c r="K21" s="173" t="str">
        <f>Z54</f>
        <v>Saturday and Sunday
All Year</v>
      </c>
      <c r="L21" s="167">
        <f ca="1">IFERROR(OFFSET(Z54,0,1*(MATCH($D$5,$AA$41:$CD$41,0))),"")</f>
        <v>0</v>
      </c>
      <c r="M21" s="167">
        <f t="shared" ca="1" si="0"/>
        <v>0</v>
      </c>
      <c r="N21" s="167" t="str">
        <f t="shared" ca="1" si="0"/>
        <v>00:00 - 07:00</v>
      </c>
      <c r="O21" s="167" t="str">
        <f t="shared" ca="1" si="0"/>
        <v>07:00 - 00:00</v>
      </c>
      <c r="P21" s="174" t="str">
        <f ca="1">IF($AC$56= "NPG NE",OFFSET(AD54,0,1*(MATCH($D$5,$AA$41:$CD$41,0))),"")</f>
        <v/>
      </c>
    </row>
    <row r="22" spans="1:26" x14ac:dyDescent="0.2">
      <c r="A22"/>
      <c r="B22" s="65"/>
      <c r="C22" s="86" t="s">
        <v>1496</v>
      </c>
      <c r="D22" s="85"/>
      <c r="E22" s="85"/>
      <c r="F22" s="85"/>
      <c r="G22" s="85"/>
      <c r="H22" s="7"/>
      <c r="I22" s="25"/>
      <c r="J22" s="7"/>
      <c r="K22" s="173"/>
      <c r="L22" s="167"/>
      <c r="M22" s="167"/>
      <c r="N22" s="167"/>
      <c r="O22" s="167"/>
      <c r="P22" s="174"/>
    </row>
    <row r="23" spans="1:26" x14ac:dyDescent="0.2">
      <c r="A23"/>
      <c r="B23" s="65"/>
      <c r="C23" s="86" t="s">
        <v>1497</v>
      </c>
      <c r="D23" s="85"/>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80"/>
      <c r="K30" s="180"/>
      <c r="L30" s="180"/>
      <c r="M30" s="180"/>
      <c r="N30" s="180"/>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-9.2404799999999963</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70" t="s">
        <v>1628</v>
      </c>
      <c r="D39" s="170"/>
      <c r="E39" s="170"/>
      <c r="F39" s="7"/>
      <c r="G39" s="7"/>
      <c r="H39" s="7"/>
      <c r="I39" s="7"/>
      <c r="J39" s="7"/>
      <c r="K39" s="7"/>
      <c r="L39" s="7"/>
      <c r="M39" s="7"/>
      <c r="N39" s="7"/>
      <c r="O39" s="7"/>
      <c r="P39" s="59"/>
    </row>
    <row r="40" spans="1:83" x14ac:dyDescent="0.2">
      <c r="A40"/>
      <c r="B40" s="65"/>
      <c r="C40" s="171" t="s">
        <v>1629</v>
      </c>
      <c r="D40" s="171"/>
      <c r="E40" s="171"/>
      <c r="F40" s="7"/>
      <c r="G40" s="7"/>
      <c r="H40" s="7"/>
      <c r="I40" s="7"/>
      <c r="J40" s="7"/>
      <c r="K40" s="7"/>
      <c r="L40" s="7"/>
      <c r="M40" s="7"/>
      <c r="N40" s="7"/>
      <c r="O40" s="7"/>
      <c r="P40" s="59"/>
      <c r="Z40" s="44" t="s">
        <v>1507</v>
      </c>
      <c r="AG40" s="96"/>
      <c r="AH40" s="97"/>
      <c r="AI40" s="96"/>
      <c r="AM40" s="94"/>
    </row>
    <row r="41" spans="1:83" x14ac:dyDescent="0.2">
      <c r="A41"/>
      <c r="B41" s="65"/>
      <c r="C41" s="172" t="s">
        <v>1630</v>
      </c>
      <c r="D41" s="172"/>
      <c r="E41" s="17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6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6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-9.2404799999999963</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9" t="s">
        <v>1607</v>
      </c>
      <c r="I67" s="179"/>
      <c r="K67" s="179" t="s">
        <v>1608</v>
      </c>
      <c r="L67" s="179"/>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9"/>
      <c r="I68" s="179"/>
      <c r="K68" s="179"/>
      <c r="L68" s="179"/>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81" t="s">
        <v>1</v>
      </c>
      <c r="B4" s="118" t="s">
        <v>2</v>
      </c>
      <c r="C4" s="118" t="s">
        <v>3</v>
      </c>
      <c r="D4" s="118" t="s">
        <v>4</v>
      </c>
      <c r="E4" s="118" t="s">
        <v>5</v>
      </c>
      <c r="F4" s="152"/>
    </row>
    <row r="5" spans="1:16363" ht="23.25" customHeight="1" x14ac:dyDescent="0.2">
      <c r="A5" s="181"/>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67" t="s">
        <v>19</v>
      </c>
      <c r="C9" s="167"/>
      <c r="D9" s="167"/>
      <c r="E9" s="167"/>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67" t="s">
        <v>19</v>
      </c>
      <c r="C9" s="167"/>
      <c r="D9" s="167"/>
      <c r="E9" s="167"/>
      <c r="F9" s="167"/>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10"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2023-08-04T11:20:38Z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