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Z:\15 - Capacity Strategy Team\11 - Projects\11 - Demand Side Response\25 - ITTs\10- Spring 2022\Tender docs\PDFs for website\"/>
    </mc:Choice>
  </mc:AlternateContent>
  <xr:revisionPtr revIDLastSave="0" documentId="10_ncr:100000_{DC113998-A3E6-4FAB-B71C-1439BBF63B08}" xr6:coauthVersionLast="31" xr6:coauthVersionMax="31" xr10:uidLastSave="{00000000-0000-0000-0000-000000000000}"/>
  <workbookProtection workbookAlgorithmName="SHA-512" workbookHashValue="uOExwDqVvbR1HyKLZVnZVC71jQxh3GonmfgYb+pJYnKDyMpCP5G0TMSWri7pSC9AUeiA0tIslJF+z4MYbJvGIA==" workbookSaltValue="o+YPe2REDpoB+WZXxqog4g==" workbookSpinCount="100000" lockStructure="1"/>
  <bookViews>
    <workbookView xWindow="0" yWindow="0" windowWidth="11265" windowHeight="2145" xr2:uid="{F76F6EF8-DE0A-4798-B8A3-F123E497E949}"/>
  </bookViews>
  <sheets>
    <sheet name="Introduction &amp; Help" sheetId="11" r:id="rId1"/>
    <sheet name="Tender Finder" sheetId="1" r:id="rId2"/>
    <sheet name="Manual Entry" sheetId="9" r:id="rId3"/>
    <sheet name="Lists &amp; wording" sheetId="8" state="hidden" r:id="rId4"/>
    <sheet name="Data" sheetId="2" state="hidden" r:id="rId5"/>
    <sheet name="Competition Data" sheetId="12" r:id="rId6"/>
  </sheets>
  <externalReferences>
    <externalReference r:id="rId7"/>
  </externalReferences>
  <definedNames>
    <definedName name="_xlnm._FilterDatabase" localSheetId="5" hidden="1">'Competition Data'!$A$1:$H$1</definedName>
    <definedName name="_xlnm._FilterDatabase" localSheetId="4" hidden="1">Data!$B$1:$J$139</definedName>
    <definedName name="_xlnm._FilterDatabase" localSheetId="3" hidden="1">'Lists &amp; wording'!$A$1:$A$1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9" l="1"/>
  <c r="D12" i="9" l="1"/>
  <c r="D13" i="9"/>
  <c r="D11" i="9"/>
  <c r="I12" i="9"/>
  <c r="I13" i="9"/>
  <c r="I14" i="9"/>
  <c r="I11" i="9"/>
  <c r="D16" i="1"/>
  <c r="D17" i="1"/>
  <c r="D15" i="1"/>
  <c r="D13" i="1"/>
  <c r="D19" i="9"/>
  <c r="A19" i="9" l="1"/>
  <c r="D11" i="1" l="1"/>
  <c r="J11" i="1"/>
  <c r="H15" i="1" l="1"/>
  <c r="H11" i="1"/>
  <c r="D12" i="1" s="1"/>
  <c r="H14" i="1"/>
  <c r="H12" i="1"/>
  <c r="H13" i="1"/>
  <c r="A23" i="1" s="1"/>
  <c r="B19" i="9"/>
  <c r="G19" i="9" l="1"/>
  <c r="C19" i="9"/>
  <c r="B23" i="1"/>
  <c r="C23" i="1" s="1"/>
  <c r="G23" i="1"/>
  <c r="D23" i="1"/>
  <c r="E23" i="1"/>
  <c r="H23" i="1" l="1"/>
  <c r="C25" i="1" s="1"/>
  <c r="H19" i="9"/>
  <c r="I23" i="1" l="1"/>
  <c r="I19" i="9"/>
  <c r="C22" i="9" s="1"/>
</calcChain>
</file>

<file path=xl/sharedStrings.xml><?xml version="1.0" encoding="utf-8"?>
<sst xmlns="http://schemas.openxmlformats.org/spreadsheetml/2006/main" count="1391" uniqueCount="342">
  <si>
    <t>Competition Ref</t>
  </si>
  <si>
    <t>Competition Name</t>
  </si>
  <si>
    <t>Competition type</t>
  </si>
  <si>
    <t>Celing Price per annum</t>
  </si>
  <si>
    <t>Availability</t>
  </si>
  <si>
    <t>Competition ID</t>
  </si>
  <si>
    <t>Utilisation</t>
  </si>
  <si>
    <t>Capacity Required</t>
  </si>
  <si>
    <t>Availability Hours</t>
  </si>
  <si>
    <t>Capacity Required MW</t>
  </si>
  <si>
    <t>Capacity MW</t>
  </si>
  <si>
    <t>Availability £/MWh</t>
  </si>
  <si>
    <t>Utilisation £/MWh</t>
  </si>
  <si>
    <t>Total Bid Price</t>
  </si>
  <si>
    <t>% of celling Price</t>
  </si>
  <si>
    <t>Celling Price per annum</t>
  </si>
  <si>
    <t>Utilisation Hours</t>
  </si>
  <si>
    <t>Bid Details</t>
  </si>
  <si>
    <t>Insert Bid Details Here</t>
  </si>
  <si>
    <t>Availability £</t>
  </si>
  <si>
    <t>Utilisation £</t>
  </si>
  <si>
    <t xml:space="preserve">Total Bid Price </t>
  </si>
  <si>
    <t>Total price if scaled up to total capacity required</t>
  </si>
  <si>
    <t>% of capacity
 required</t>
  </si>
  <si>
    <t>Competition details (auto-populated)</t>
  </si>
  <si>
    <t>Total Bid 
Price</t>
  </si>
  <si>
    <t>Alston</t>
  </si>
  <si>
    <t>ENWL-91</t>
  </si>
  <si>
    <t>ENWL-92</t>
  </si>
  <si>
    <t>ENWL-93</t>
  </si>
  <si>
    <t>ENWL-94</t>
  </si>
  <si>
    <t>ENWL-95</t>
  </si>
  <si>
    <t>ENWL-96</t>
  </si>
  <si>
    <t>ENWL-97</t>
  </si>
  <si>
    <t>ENWL-98</t>
  </si>
  <si>
    <t>ENWL-99</t>
  </si>
  <si>
    <t>Askerton Castle</t>
  </si>
  <si>
    <t>ENWL-100</t>
  </si>
  <si>
    <t>Baguley</t>
  </si>
  <si>
    <t>ENWL-101</t>
  </si>
  <si>
    <t>Barton Dock Rd</t>
  </si>
  <si>
    <t>ENWL-102</t>
  </si>
  <si>
    <t>Bentham</t>
  </si>
  <si>
    <t>ENWL-103</t>
  </si>
  <si>
    <t>ENWL-104</t>
  </si>
  <si>
    <t>ENWL-105</t>
  </si>
  <si>
    <t>Bolton By Bowland</t>
  </si>
  <si>
    <t>ENWL-106</t>
  </si>
  <si>
    <t>Botany Bay</t>
  </si>
  <si>
    <t>ENWL-107</t>
  </si>
  <si>
    <t>Bradshawgate</t>
  </si>
  <si>
    <t>ENWL-108</t>
  </si>
  <si>
    <t>Burrow Beck</t>
  </si>
  <si>
    <t>ENWL-109</t>
  </si>
  <si>
    <t>Carlisle North</t>
  </si>
  <si>
    <t>ENWL-111</t>
  </si>
  <si>
    <t>Chorley South</t>
  </si>
  <si>
    <t>ENWL-113</t>
  </si>
  <si>
    <t>Church</t>
  </si>
  <si>
    <t>ENWL-114</t>
  </si>
  <si>
    <t>Claughton</t>
  </si>
  <si>
    <t>ENWL-115</t>
  </si>
  <si>
    <t>ENWL-116</t>
  </si>
  <si>
    <t>ENWL-117</t>
  </si>
  <si>
    <t>ENWL-118</t>
  </si>
  <si>
    <t>ENWL-119</t>
  </si>
  <si>
    <t>ENWL-120</t>
  </si>
  <si>
    <t>ENWL-121</t>
  </si>
  <si>
    <t>Crown Lane</t>
  </si>
  <si>
    <t>ENWL-122</t>
  </si>
  <si>
    <t>Eastlands</t>
  </si>
  <si>
    <t>ENWL-123</t>
  </si>
  <si>
    <t>ENWL-124</t>
  </si>
  <si>
    <t>ENWL-125</t>
  </si>
  <si>
    <t>ENWL-126</t>
  </si>
  <si>
    <t>Flat Lane</t>
  </si>
  <si>
    <t>ENWL-127</t>
  </si>
  <si>
    <t>Frederick Rd</t>
  </si>
  <si>
    <t>ENWL-128</t>
  </si>
  <si>
    <t>ENWL-129</t>
  </si>
  <si>
    <t>ENWL-130</t>
  </si>
  <si>
    <t>ENWL-131</t>
  </si>
  <si>
    <t>Golborne</t>
  </si>
  <si>
    <t>ENWL-132</t>
  </si>
  <si>
    <t>Helwith Bridge</t>
  </si>
  <si>
    <t>ENWL-133</t>
  </si>
  <si>
    <t>Heywood</t>
  </si>
  <si>
    <t>ENWL-134</t>
  </si>
  <si>
    <t>Ingleton</t>
  </si>
  <si>
    <t>ENWL-135</t>
  </si>
  <si>
    <t>ENWL-136</t>
  </si>
  <si>
    <t>ENWL-137</t>
  </si>
  <si>
    <t>ENWL-138</t>
  </si>
  <si>
    <t>Kendal</t>
  </si>
  <si>
    <t>ENWL-139</t>
  </si>
  <si>
    <t>Kirkby Lonsdale</t>
  </si>
  <si>
    <t>ENWL-140</t>
  </si>
  <si>
    <t>Lancaster</t>
  </si>
  <si>
    <t>ENWL-141</t>
  </si>
  <si>
    <t>Little Hulton</t>
  </si>
  <si>
    <t>ENWL-142</t>
  </si>
  <si>
    <t>ENWL-143</t>
  </si>
  <si>
    <t>ENWL-144</t>
  </si>
  <si>
    <t>ENWL-145</t>
  </si>
  <si>
    <t>Marple</t>
  </si>
  <si>
    <t>ENWL-146</t>
  </si>
  <si>
    <t>Melling</t>
  </si>
  <si>
    <t>ENWL-147</t>
  </si>
  <si>
    <t>Middleton Junction</t>
  </si>
  <si>
    <t>ENWL-148</t>
  </si>
  <si>
    <t>ENWL-149</t>
  </si>
  <si>
    <t>ENWL-150</t>
  </si>
  <si>
    <t>ENWL-151</t>
  </si>
  <si>
    <t>Moss Lane</t>
  </si>
  <si>
    <t>ENWL-152</t>
  </si>
  <si>
    <t>ENWL-153</t>
  </si>
  <si>
    <t>ENWL-154</t>
  </si>
  <si>
    <t>Newbiggin on Lune</t>
  </si>
  <si>
    <t>ENWL-159</t>
  </si>
  <si>
    <t>Newby</t>
  </si>
  <si>
    <t>ENWL-160</t>
  </si>
  <si>
    <t>Openshaw</t>
  </si>
  <si>
    <t>ENWL-161</t>
  </si>
  <si>
    <t>ENWL-162</t>
  </si>
  <si>
    <t>ENWL-163</t>
  </si>
  <si>
    <t>ENWL-164</t>
  </si>
  <si>
    <t>Preston East</t>
  </si>
  <si>
    <t>ENWL-165</t>
  </si>
  <si>
    <t>ENWL-166</t>
  </si>
  <si>
    <t>ENWL-167</t>
  </si>
  <si>
    <t>ENWL-168</t>
  </si>
  <si>
    <t>Rossall</t>
  </si>
  <si>
    <t>ENWL-169</t>
  </si>
  <si>
    <t>Scarisbrick</t>
  </si>
  <si>
    <t>ENWL-170</t>
  </si>
  <si>
    <t>Sedbergh</t>
  </si>
  <si>
    <t>ENWL-171</t>
  </si>
  <si>
    <t>Settle</t>
  </si>
  <si>
    <t>ENWL-172</t>
  </si>
  <si>
    <t>Strangeways</t>
  </si>
  <si>
    <t>ENWL-173</t>
  </si>
  <si>
    <t>Trafford</t>
  </si>
  <si>
    <t>ENWL-174</t>
  </si>
  <si>
    <t>Wigan (BSP)</t>
  </si>
  <si>
    <t>ENWL-175</t>
  </si>
  <si>
    <t>Wigton</t>
  </si>
  <si>
    <t>ENWL-176</t>
  </si>
  <si>
    <t>ENWL-177</t>
  </si>
  <si>
    <t>ENWL-178</t>
  </si>
  <si>
    <t>ENWL-179</t>
  </si>
  <si>
    <t>Yealand</t>
  </si>
  <si>
    <t>ENWL-180</t>
  </si>
  <si>
    <t>Period</t>
  </si>
  <si>
    <t>W22/23</t>
  </si>
  <si>
    <t>W23/24</t>
  </si>
  <si>
    <t>S23</t>
  </si>
  <si>
    <t>w22/23</t>
  </si>
  <si>
    <t>w23/24</t>
  </si>
  <si>
    <t>s23</t>
  </si>
  <si>
    <t>Secure</t>
  </si>
  <si>
    <t>flexible.contracts@enwl.co.uk</t>
  </si>
  <si>
    <t>Restore</t>
  </si>
  <si>
    <t>Dynamic</t>
  </si>
  <si>
    <t>Ardwick</t>
  </si>
  <si>
    <t>Ashton (Golborne)</t>
  </si>
  <si>
    <t>Ashton (Ribble)</t>
  </si>
  <si>
    <t>Blackfriars</t>
  </si>
  <si>
    <t>Cog Lane</t>
  </si>
  <si>
    <t xml:space="preserve">Coniston </t>
  </si>
  <si>
    <t>Exchange St</t>
  </si>
  <si>
    <t>Frederick Rd (BSP)</t>
  </si>
  <si>
    <t>Irlam</t>
  </si>
  <si>
    <t>Lower Darwen (BSP)</t>
  </si>
  <si>
    <t>Moorside</t>
  </si>
  <si>
    <t xml:space="preserve">Moss Side (Leyland) &amp; Seven Stars </t>
  </si>
  <si>
    <t>Portwood</t>
  </si>
  <si>
    <t>Queens Park</t>
  </si>
  <si>
    <t>Withyfold Drive</t>
  </si>
  <si>
    <t>Concatinate</t>
  </si>
  <si>
    <t>Data for dropdowns</t>
  </si>
  <si>
    <t>Service Type</t>
  </si>
  <si>
    <t>Competion details</t>
  </si>
  <si>
    <t>Competition details (Manually-populated)</t>
  </si>
  <si>
    <t>Result:</t>
  </si>
  <si>
    <t>Message for success</t>
  </si>
  <si>
    <t>Message for failure</t>
  </si>
  <si>
    <t>Click here to visit Piclo</t>
  </si>
  <si>
    <t>Click here to visit our website</t>
  </si>
  <si>
    <t>Click here to contact us</t>
  </si>
  <si>
    <t>Flexible Services 
cost checker</t>
  </si>
  <si>
    <t>Your tendered price is within the ceiling price. 
Note: This is not a guarantee that your submission will be accepted.</t>
  </si>
  <si>
    <t>Your tendered price is not within the ceiling price.
You may wish to concider revising your costs in order to improve the likelyhood of being a sucessful participant.</t>
  </si>
  <si>
    <t>Description:</t>
  </si>
  <si>
    <t>Help Guide:</t>
  </si>
  <si>
    <t>The aim of this tool is to allow potential participants of ENWLs flexible services contracts to be able to check the prices they are offering for availability and utilisation prior to submitting a bid. This will allow users to identify if their bid process exceed the ceiling price which ENWL are offering as part of this tender. It should be noted that a positive or negative result from this tool does not guarantee that a bid will or will not be accepted, other factors will be considered within the awarding of contracts post tender completion.</t>
  </si>
  <si>
    <t xml:space="preserve">If you encouter any issues whilst utalising the tool please feel free to get in touch: </t>
  </si>
  <si>
    <t>No Tender matching these parameters</t>
  </si>
  <si>
    <t>Coniston</t>
  </si>
  <si>
    <t>Moss Side (Leyland) &amp; Seven Stars</t>
  </si>
  <si>
    <t>Capacity Required (MW)</t>
  </si>
  <si>
    <t>Ceiling Price per annum (£)</t>
  </si>
  <si>
    <t>Utilisation (hrs)</t>
  </si>
  <si>
    <t>Availability (hrs)</t>
  </si>
  <si>
    <r>
      <t>This tool offers to methods to calculate costs. 
The T</t>
    </r>
    <r>
      <rPr>
        <b/>
        <sz val="11"/>
        <color theme="1"/>
        <rFont val="Calibri"/>
        <family val="2"/>
        <scheme val="minor"/>
      </rPr>
      <t>ender Finder</t>
    </r>
    <r>
      <rPr>
        <sz val="11"/>
        <color theme="1"/>
        <rFont val="Calibri"/>
        <family val="2"/>
        <scheme val="minor"/>
      </rPr>
      <t xml:space="preserve"> tab allows users to search for the specific tender they are looking to participate within. A successful search for the tender will automatically compete the variables for the tender. The user will need to compete the Name of the tender, the period of the tender, and the type of service; additionally users should complete the details for their proposed availability, utilisation, and capacity offering.
The </t>
    </r>
    <r>
      <rPr>
        <b/>
        <sz val="11"/>
        <color theme="1"/>
        <rFont val="Calibri"/>
        <family val="2"/>
        <scheme val="minor"/>
      </rPr>
      <t xml:space="preserve">Manual Entry </t>
    </r>
    <r>
      <rPr>
        <sz val="11"/>
        <color theme="1"/>
        <rFont val="Calibri"/>
        <family val="2"/>
        <scheme val="minor"/>
      </rPr>
      <t xml:space="preserve">tab requires users to manually enter the details relating to the competition. These details can be ascertained from Appendix 3 of the tender documents. As with the Tender Finder the  users should complete the details for their proposed availability, utilisation, and capacity offering.
Details of th tender requirements are provided within the </t>
    </r>
    <r>
      <rPr>
        <b/>
        <sz val="11"/>
        <color theme="1"/>
        <rFont val="Calibri"/>
        <family val="2"/>
        <scheme val="minor"/>
      </rPr>
      <t>Competition Data</t>
    </r>
    <r>
      <rPr>
        <sz val="11"/>
        <color theme="1"/>
        <rFont val="Calibri"/>
        <family val="2"/>
        <scheme val="minor"/>
      </rPr>
      <t xml:space="preserve"> tab
</t>
    </r>
  </si>
  <si>
    <t>AlstonW22/23Restore</t>
  </si>
  <si>
    <t>AlstonW23/24Restore</t>
  </si>
  <si>
    <t>ArdwickW23/24Secure</t>
  </si>
  <si>
    <t>ArdwickW23/24Restore</t>
  </si>
  <si>
    <t>Ashton (Golborne)W22/23Secure</t>
  </si>
  <si>
    <t>Ashton (Golborne)W22/23Restore</t>
  </si>
  <si>
    <t>Ashton (Golborne)S23Dynamic</t>
  </si>
  <si>
    <t>Ashton (Golborne)W23/24Secure</t>
  </si>
  <si>
    <t>Ashton (Golborne)W23/24Restore</t>
  </si>
  <si>
    <t>Ashton (Ribble)S23Dynamic</t>
  </si>
  <si>
    <t>Ashton (Ribble)W23/24Secure</t>
  </si>
  <si>
    <t>Ashton (Ribble)W23/24Restore</t>
  </si>
  <si>
    <t>Ashton (Ribble)W22/23Secure</t>
  </si>
  <si>
    <t>Ashton (Ribble)W22/23Restore</t>
  </si>
  <si>
    <t>Askerton CastleW22/23Restore</t>
  </si>
  <si>
    <t>Askerton CastleW23/24Restore</t>
  </si>
  <si>
    <t>BaguleyW23/24Dynamic</t>
  </si>
  <si>
    <t>Barton Dock RdW22/23Dynamic</t>
  </si>
  <si>
    <t>Barton Dock RdW23/24Dynamic</t>
  </si>
  <si>
    <t>BenthamW22/23Restore</t>
  </si>
  <si>
    <t>BenthamW23/24Restore</t>
  </si>
  <si>
    <t>BlackfriarsW22/23Secure</t>
  </si>
  <si>
    <t>BlackfriarsW22/23Restore</t>
  </si>
  <si>
    <t>BlackfriarsW23/24Secure</t>
  </si>
  <si>
    <t>BlackfriarsW23/24Restore</t>
  </si>
  <si>
    <t>Bolton By BowlandW22/23Dynamic</t>
  </si>
  <si>
    <t>Bolton By BowlandW23/24Dynamic</t>
  </si>
  <si>
    <t>Botany BayW23/24Dynamic</t>
  </si>
  <si>
    <t>BradshawgateW22/23Dynamic</t>
  </si>
  <si>
    <t>BradshawgateW23/24Dynamic</t>
  </si>
  <si>
    <t>Burrow BeckW22/23Dynamic</t>
  </si>
  <si>
    <t>Burrow BeckW23/24Dynamic</t>
  </si>
  <si>
    <t>Carlisle NorthS23Dynamic</t>
  </si>
  <si>
    <t>Carlisle NorthW23/24Dynamic</t>
  </si>
  <si>
    <t>Chorley SouthW22/23Dynamic</t>
  </si>
  <si>
    <t>Chorley SouthW23/24Dynamic</t>
  </si>
  <si>
    <t>ChurchW22/23Restore</t>
  </si>
  <si>
    <t>ChurchW23/24Restore</t>
  </si>
  <si>
    <t>ClaughtonW22/23Dynamic</t>
  </si>
  <si>
    <t>ClaughtonW23/24Dynamic</t>
  </si>
  <si>
    <t>Cog LaneW22/23Dynamic</t>
  </si>
  <si>
    <t>Cog LaneW23/24Secure</t>
  </si>
  <si>
    <t>Cog LaneW23/24Restore</t>
  </si>
  <si>
    <t>ConistonW22/23Secure</t>
  </si>
  <si>
    <t>ConistonW22/23Restore</t>
  </si>
  <si>
    <t>ConistonW23/24Secure</t>
  </si>
  <si>
    <t>ConistonW23/24Restore</t>
  </si>
  <si>
    <t>ConistonS23Dynamic</t>
  </si>
  <si>
    <t>Crown LaneW22/23Dynamic</t>
  </si>
  <si>
    <t>Crown LaneW23/24Dynamic</t>
  </si>
  <si>
    <t>EastlandsW23/24Dynamic</t>
  </si>
  <si>
    <t>Exchange StW22/23Dynamic</t>
  </si>
  <si>
    <t>Exchange StW23/24Secure</t>
  </si>
  <si>
    <t>Exchange StW23/24Restore</t>
  </si>
  <si>
    <t>Flat LaneW22/23Dynamic</t>
  </si>
  <si>
    <t>Flat LaneW23/24Dynamic</t>
  </si>
  <si>
    <t>Frederick RdW23/24Dynamic</t>
  </si>
  <si>
    <t>Frederick Rd (BSP)W22/23Dynamic</t>
  </si>
  <si>
    <t>Frederick Rd (BSP)W23/24Secure</t>
  </si>
  <si>
    <t>Frederick Rd (BSP)W23/24Restore</t>
  </si>
  <si>
    <t>GolborneW22/23Dynamic</t>
  </si>
  <si>
    <t>GolborneW23/24Dynamic</t>
  </si>
  <si>
    <t>Helwith BridgeW22/23Restore</t>
  </si>
  <si>
    <t>Helwith BridgeW23/24Restore</t>
  </si>
  <si>
    <t>HeywoodW23/24Dynamic</t>
  </si>
  <si>
    <t>IngletonW22/23Restore</t>
  </si>
  <si>
    <t>IngletonW23/24Restore</t>
  </si>
  <si>
    <t>IrlamW22/23Secure</t>
  </si>
  <si>
    <t>IrlamW22/23Restore</t>
  </si>
  <si>
    <t>IrlamS23Dynamic</t>
  </si>
  <si>
    <t>IrlamW23/24Secure</t>
  </si>
  <si>
    <t>IrlamW23/24Restore</t>
  </si>
  <si>
    <t>KendalW22/23Dynamic</t>
  </si>
  <si>
    <t>KendalW23/24Dynamic</t>
  </si>
  <si>
    <t>Kirkby LonsdaleW23/24Dynamic</t>
  </si>
  <si>
    <t>LancasterW23/24Dynamic</t>
  </si>
  <si>
    <t>Little HultonW22/23Dynamic</t>
  </si>
  <si>
    <t>Little HultonW23/24Dynamic</t>
  </si>
  <si>
    <t>Lower Darwen (BSP)W22/23Secure</t>
  </si>
  <si>
    <t>Lower Darwen (BSP)w22/23Restore</t>
  </si>
  <si>
    <t>Lower Darwen (BSP)S23Dynamic</t>
  </si>
  <si>
    <t>Lower Darwen (BSP)W23/24Secure</t>
  </si>
  <si>
    <t>Lower Darwen (BSP)W23/24Restore</t>
  </si>
  <si>
    <t>MarpleW22/23Restore</t>
  </si>
  <si>
    <t>MarpleW23/24Restore</t>
  </si>
  <si>
    <t>MellingW22/23Restore</t>
  </si>
  <si>
    <t>MellingW23/24Restore</t>
  </si>
  <si>
    <t>Middleton JunctionW23/24Dynamic</t>
  </si>
  <si>
    <t>MoorsideW22/23Dynamic</t>
  </si>
  <si>
    <t>MoorsideW23/24Secure</t>
  </si>
  <si>
    <t>MoorsideW23/24Restore</t>
  </si>
  <si>
    <t>Moss LaneW22/23Dynamic</t>
  </si>
  <si>
    <t>Moss LaneW23/24Dynamic</t>
  </si>
  <si>
    <t>Moss Side (Leyland) &amp; Seven StarsW22/23Secure</t>
  </si>
  <si>
    <t>Moss Side (Leyland) &amp; Seven StarsW22/23Restore</t>
  </si>
  <si>
    <t>Moss Side (Leyland) &amp; Seven StarsS23Secure</t>
  </si>
  <si>
    <t>Moss Side (Leyland) &amp; Seven StarsS23Restore</t>
  </si>
  <si>
    <t>Moss Side (Leyland) &amp; Seven StarsW23/24Secure</t>
  </si>
  <si>
    <t>Moss Side (Leyland) &amp; Seven StarsW23/24Restore</t>
  </si>
  <si>
    <t>Newbiggin on LuneW22/23Restore</t>
  </si>
  <si>
    <t>Newbiggin on LuneW23/24Restore</t>
  </si>
  <si>
    <t>NewbyW22/23Restore</t>
  </si>
  <si>
    <t>NewbyW23/24Restore</t>
  </si>
  <si>
    <t>OpenshawW22/23Dynamic</t>
  </si>
  <si>
    <t>OpenshawW23/24Dynamic</t>
  </si>
  <si>
    <t>PortwoodW22/23Secure</t>
  </si>
  <si>
    <t>PortwoodW22/23Restore</t>
  </si>
  <si>
    <t>PortwoodS23Dynamic</t>
  </si>
  <si>
    <t>Portwoodw23/24Secure</t>
  </si>
  <si>
    <t>PortwoodW23/24Restore</t>
  </si>
  <si>
    <t>Preston EastS23Dynamic</t>
  </si>
  <si>
    <t>Preston EastW23/24Dynamic</t>
  </si>
  <si>
    <t>Queens ParkW22/23Dynamic</t>
  </si>
  <si>
    <t>Queens ParkS23Secure</t>
  </si>
  <si>
    <t>Queens ParkS23Restore</t>
  </si>
  <si>
    <t>Queens ParkW23/24Secure</t>
  </si>
  <si>
    <t>Queens ParkW23/24Restore</t>
  </si>
  <si>
    <t>RossallW22/23Restore</t>
  </si>
  <si>
    <t>RossallW23/24Restore</t>
  </si>
  <si>
    <t>ScarisbrickW22/23Restore</t>
  </si>
  <si>
    <t>ScarisbrickW23/24Restore</t>
  </si>
  <si>
    <t>SedberghW22/23Restore</t>
  </si>
  <si>
    <t>SedberghW23/24Restore</t>
  </si>
  <si>
    <t>SettleW22/23Restore</t>
  </si>
  <si>
    <t>SettleW23/24Restore</t>
  </si>
  <si>
    <t>StrangewaysW23/24Dynamic</t>
  </si>
  <si>
    <t>TraffordW22/23Dynamic</t>
  </si>
  <si>
    <t>TraffordW23/24Dynamic</t>
  </si>
  <si>
    <t>Wigan (BSP)W22/23Dynamic</t>
  </si>
  <si>
    <t>Wigan (BSP)W23/24Dynamic</t>
  </si>
  <si>
    <t>Wigtonw22/23Dynamic</t>
  </si>
  <si>
    <t>Wigtons23Dynamic</t>
  </si>
  <si>
    <t>WigtonW23/24Dynamic</t>
  </si>
  <si>
    <t>Withyfold Drives23Dynamic</t>
  </si>
  <si>
    <t>Withyfold DriveW23/24Secure</t>
  </si>
  <si>
    <t>Withyfold DriveW23/24Restore</t>
  </si>
  <si>
    <t>YealandW22/23Restore</t>
  </si>
  <si>
    <t>YealandW23/24Restore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</si>
</sst>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yyyy\-mm\-dd;@"/>
    <numFmt numFmtId="166" formatCode="&quot;£&quot;#,##0"/>
  </numFmts>
  <fonts count="15">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1"/>
      <color rgb="FF000000"/>
      <name val="Lato"/>
    </font>
    <font>
      <sz val="11"/>
      <color theme="1"/>
      <name val="Lato"/>
    </font>
    <font>
      <sz val="11"/>
      <color theme="1"/>
      <name val="Calibri"/>
      <family val="2"/>
    </font>
    <font>
      <u/>
      <sz val="11"/>
      <color theme="10"/>
      <name val="Calibri"/>
      <family val="2"/>
      <scheme val="minor"/>
    </font>
    <font>
      <b/>
      <sz val="11"/>
      <color rgb="FFFF0000"/>
      <name val="Calibri"/>
      <family val="2"/>
      <scheme val="minor"/>
    </font>
    <font>
      <sz val="11"/>
      <color theme="0"/>
      <name val="Calibri"/>
      <family val="2"/>
      <scheme val="minor"/>
    </font>
    <font>
      <b/>
      <sz val="10"/>
      <color rgb="FF002060"/>
      <name val="Calibri"/>
      <family val="2"/>
      <scheme val="minor"/>
    </font>
    <font>
      <b/>
      <sz val="11"/>
      <color rgb="FF002060"/>
      <name val="Calibri"/>
      <family val="2"/>
      <scheme val="minor"/>
    </font>
    <font>
      <b/>
      <sz val="28"/>
      <color rgb="FF002060"/>
      <name val="Calibri"/>
      <family val="2"/>
      <scheme val="minor"/>
    </font>
    <font>
      <b/>
      <u/>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90">
    <xf numFmtId="0" fontId="0" fillId="0" borderId="0" xfId="0"/>
    <xf numFmtId="0" fontId="0" fillId="2" borderId="0" xfId="0" applyFill="1"/>
    <xf numFmtId="0" fontId="0" fillId="2" borderId="4" xfId="0" applyFill="1" applyBorder="1" applyProtection="1">
      <protection locked="0"/>
    </xf>
    <xf numFmtId="0" fontId="0" fillId="2" borderId="6" xfId="0" applyFill="1" applyBorder="1" applyProtection="1">
      <protection locked="0"/>
    </xf>
    <xf numFmtId="0" fontId="0" fillId="2" borderId="9" xfId="0" applyFill="1" applyBorder="1" applyAlignment="1" applyProtection="1">
      <alignment horizontal="right"/>
      <protection locked="0"/>
    </xf>
    <xf numFmtId="0" fontId="3" fillId="0" borderId="0" xfId="0" applyFont="1" applyFill="1" applyBorder="1" applyAlignment="1"/>
    <xf numFmtId="0" fontId="0" fillId="0" borderId="0" xfId="0" applyFill="1" applyBorder="1"/>
    <xf numFmtId="0" fontId="4" fillId="0" borderId="0" xfId="0" applyFont="1" applyFill="1" applyBorder="1"/>
    <xf numFmtId="0" fontId="3" fillId="0" borderId="0" xfId="0" applyFont="1" applyFill="1" applyAlignment="1"/>
    <xf numFmtId="0" fontId="3" fillId="0" borderId="0" xfId="0" applyFont="1" applyFill="1"/>
    <xf numFmtId="0" fontId="4" fillId="0" borderId="16" xfId="0" applyFont="1" applyFill="1" applyBorder="1"/>
    <xf numFmtId="49" fontId="5" fillId="0" borderId="0" xfId="0" applyNumberFormat="1" applyFont="1" applyFill="1" applyBorder="1" applyAlignment="1">
      <alignment vertical="center" wrapText="1"/>
    </xf>
    <xf numFmtId="0" fontId="0" fillId="0" borderId="0" xfId="0" applyBorder="1"/>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1" xfId="0"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Border="1" applyAlignment="1">
      <alignment horizontal="center"/>
    </xf>
    <xf numFmtId="0" fontId="0" fillId="2" borderId="0" xfId="0" applyFill="1" applyBorder="1"/>
    <xf numFmtId="0" fontId="0" fillId="0" borderId="0" xfId="0" applyAlignment="1">
      <alignment wrapText="1"/>
    </xf>
    <xf numFmtId="0" fontId="0" fillId="2" borderId="30" xfId="0" applyFill="1" applyBorder="1"/>
    <xf numFmtId="0" fontId="0" fillId="5" borderId="0" xfId="0" applyFill="1"/>
    <xf numFmtId="0" fontId="7" fillId="2" borderId="20" xfId="1" applyFill="1" applyBorder="1"/>
    <xf numFmtId="0" fontId="7" fillId="2" borderId="21" xfId="1" applyFill="1" applyBorder="1"/>
    <xf numFmtId="0" fontId="7" fillId="2" borderId="30" xfId="1" applyFill="1" applyBorder="1"/>
    <xf numFmtId="0" fontId="7" fillId="2" borderId="31" xfId="1" applyFill="1" applyBorder="1"/>
    <xf numFmtId="0" fontId="0" fillId="2" borderId="0" xfId="0" applyFill="1" applyProtection="1"/>
    <xf numFmtId="0" fontId="0" fillId="2" borderId="0" xfId="0" applyFill="1" applyBorder="1" applyProtection="1"/>
    <xf numFmtId="0" fontId="0" fillId="5" borderId="0" xfId="0" applyFill="1" applyBorder="1" applyProtection="1"/>
    <xf numFmtId="0" fontId="0" fillId="5" borderId="0" xfId="0" applyFill="1" applyProtection="1"/>
    <xf numFmtId="0" fontId="10" fillId="2" borderId="0" xfId="1" applyFont="1" applyFill="1" applyBorder="1" applyAlignment="1" applyProtection="1">
      <alignment wrapText="1"/>
    </xf>
    <xf numFmtId="0" fontId="10" fillId="5" borderId="0" xfId="1" applyFont="1" applyFill="1" applyBorder="1" applyAlignment="1" applyProtection="1">
      <alignment wrapText="1"/>
    </xf>
    <xf numFmtId="0" fontId="7" fillId="2" borderId="20" xfId="1" applyFill="1" applyBorder="1" applyProtection="1"/>
    <xf numFmtId="0" fontId="7" fillId="2" borderId="21" xfId="1" applyFill="1" applyBorder="1" applyProtection="1"/>
    <xf numFmtId="0" fontId="11" fillId="2" borderId="0" xfId="1" applyFont="1" applyFill="1" applyBorder="1" applyProtection="1"/>
    <xf numFmtId="0" fontId="11" fillId="5" borderId="0" xfId="1" applyFont="1" applyFill="1" applyBorder="1" applyProtection="1"/>
    <xf numFmtId="0" fontId="7" fillId="2" borderId="30" xfId="1" applyFill="1" applyBorder="1" applyProtection="1"/>
    <xf numFmtId="0" fontId="7" fillId="2" borderId="31" xfId="1" applyFill="1" applyBorder="1" applyProtection="1"/>
    <xf numFmtId="0" fontId="11" fillId="2" borderId="0" xfId="0" applyFont="1" applyFill="1" applyProtection="1"/>
    <xf numFmtId="0" fontId="11" fillId="2" borderId="0" xfId="0" applyFont="1" applyFill="1" applyBorder="1" applyProtection="1"/>
    <xf numFmtId="0" fontId="11" fillId="5" borderId="0" xfId="0" applyFont="1" applyFill="1" applyBorder="1" applyProtection="1"/>
    <xf numFmtId="0" fontId="2" fillId="2" borderId="0" xfId="0" applyFont="1" applyFill="1" applyBorder="1" applyAlignment="1" applyProtection="1">
      <alignment wrapText="1"/>
    </xf>
    <xf numFmtId="0" fontId="0" fillId="2" borderId="0" xfId="0" applyFill="1" applyBorder="1" applyAlignment="1" applyProtection="1">
      <alignment wrapText="1"/>
    </xf>
    <xf numFmtId="0" fontId="1" fillId="2" borderId="0" xfId="0" applyFont="1" applyFill="1" applyProtection="1"/>
    <xf numFmtId="0" fontId="1" fillId="5" borderId="0" xfId="0" applyFont="1" applyFill="1" applyProtection="1"/>
    <xf numFmtId="0" fontId="2" fillId="2" borderId="19" xfId="0" applyFont="1" applyFill="1" applyBorder="1" applyAlignment="1" applyProtection="1">
      <alignment wrapText="1"/>
    </xf>
    <xf numFmtId="0" fontId="2" fillId="2" borderId="3" xfId="0" applyFont="1" applyFill="1" applyBorder="1" applyProtection="1"/>
    <xf numFmtId="0" fontId="2" fillId="2" borderId="2" xfId="0" applyFont="1" applyFill="1" applyBorder="1" applyAlignment="1" applyProtection="1">
      <alignment wrapText="1"/>
    </xf>
    <xf numFmtId="0" fontId="2" fillId="2" borderId="17" xfId="0" applyFont="1" applyFill="1" applyBorder="1" applyAlignment="1" applyProtection="1">
      <alignment wrapText="1"/>
    </xf>
    <xf numFmtId="0" fontId="2" fillId="2" borderId="1" xfId="0" applyFont="1" applyFill="1" applyBorder="1" applyProtection="1"/>
    <xf numFmtId="0" fontId="2" fillId="2" borderId="5" xfId="0" applyFont="1" applyFill="1" applyBorder="1" applyProtection="1"/>
    <xf numFmtId="0" fontId="2" fillId="2" borderId="18" xfId="0" applyFont="1" applyFill="1" applyBorder="1" applyAlignment="1" applyProtection="1">
      <alignment wrapText="1"/>
    </xf>
    <xf numFmtId="0" fontId="2" fillId="2" borderId="8" xfId="0" applyFont="1" applyFill="1" applyBorder="1" applyAlignment="1" applyProtection="1"/>
    <xf numFmtId="0" fontId="1" fillId="2" borderId="0" xfId="0" applyFont="1" applyFill="1" applyBorder="1" applyAlignment="1" applyProtection="1">
      <alignment wrapText="1"/>
    </xf>
    <xf numFmtId="0" fontId="2" fillId="2" borderId="7" xfId="0" applyFont="1" applyFill="1" applyBorder="1" applyAlignment="1" applyProtection="1">
      <alignment wrapText="1"/>
    </xf>
    <xf numFmtId="0" fontId="2" fillId="2" borderId="0" xfId="0" applyFont="1" applyFill="1" applyBorder="1" applyAlignment="1" applyProtection="1"/>
    <xf numFmtId="0" fontId="0" fillId="2" borderId="0" xfId="0" applyFill="1" applyBorder="1" applyAlignment="1" applyProtection="1">
      <alignment horizontal="right"/>
    </xf>
    <xf numFmtId="0" fontId="2" fillId="2" borderId="0" xfId="0" applyFont="1" applyFill="1" applyBorder="1" applyProtection="1"/>
    <xf numFmtId="0" fontId="2" fillId="2" borderId="2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1"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25" xfId="0" applyFont="1" applyFill="1" applyBorder="1" applyAlignment="1" applyProtection="1">
      <alignment horizontal="center" wrapText="1"/>
    </xf>
    <xf numFmtId="0" fontId="2" fillId="2" borderId="5" xfId="0" applyFont="1" applyFill="1" applyBorder="1" applyAlignment="1" applyProtection="1">
      <alignment horizontal="center"/>
    </xf>
    <xf numFmtId="0" fontId="2" fillId="2" borderId="1" xfId="0" applyFont="1" applyFill="1" applyBorder="1" applyAlignment="1" applyProtection="1">
      <alignment horizontal="center"/>
    </xf>
    <xf numFmtId="164" fontId="0" fillId="2" borderId="7" xfId="0" applyNumberFormat="1" applyFill="1" applyBorder="1" applyProtection="1"/>
    <xf numFmtId="164" fontId="0" fillId="2" borderId="8" xfId="0" applyNumberFormat="1" applyFill="1" applyBorder="1" applyProtection="1"/>
    <xf numFmtId="164" fontId="0" fillId="2" borderId="9" xfId="0" applyNumberFormat="1" applyFill="1" applyBorder="1" applyProtection="1"/>
    <xf numFmtId="10" fontId="0" fillId="2" borderId="12" xfId="0" applyNumberFormat="1" applyFill="1" applyBorder="1" applyProtection="1"/>
    <xf numFmtId="0" fontId="0" fillId="2" borderId="26" xfId="0" applyFill="1" applyBorder="1" applyProtection="1"/>
    <xf numFmtId="164" fontId="0" fillId="2" borderId="4" xfId="0" applyNumberFormat="1"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9" xfId="0" applyFill="1" applyBorder="1" applyAlignment="1" applyProtection="1">
      <alignment horizontal="center" wrapText="1"/>
      <protection locked="0"/>
    </xf>
    <xf numFmtId="0" fontId="12" fillId="2" borderId="0" xfId="0" applyFont="1" applyFill="1" applyBorder="1" applyAlignment="1" applyProtection="1">
      <alignment vertical="center" wrapText="1"/>
    </xf>
    <xf numFmtId="0" fontId="12" fillId="5" borderId="0" xfId="0" applyFont="1" applyFill="1" applyBorder="1" applyAlignment="1" applyProtection="1">
      <alignment vertical="center" wrapText="1"/>
    </xf>
    <xf numFmtId="0" fontId="2" fillId="2" borderId="0" xfId="0" applyFont="1" applyFill="1" applyProtection="1"/>
    <xf numFmtId="0" fontId="2" fillId="2" borderId="3" xfId="0" applyFont="1" applyFill="1" applyBorder="1" applyAlignment="1" applyProtection="1">
      <alignment wrapText="1"/>
    </xf>
    <xf numFmtId="0" fontId="8" fillId="5" borderId="0" xfId="0" applyFont="1" applyFill="1" applyBorder="1" applyAlignment="1" applyProtection="1">
      <alignment horizontal="center"/>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wrapText="1"/>
    </xf>
    <xf numFmtId="0" fontId="2" fillId="2" borderId="5" xfId="0" applyFont="1" applyFill="1" applyBorder="1" applyAlignment="1" applyProtection="1">
      <alignment horizontal="center" vertical="center" wrapText="1"/>
    </xf>
    <xf numFmtId="0" fontId="2" fillId="2" borderId="8" xfId="0" applyFont="1" applyFill="1" applyBorder="1" applyProtection="1"/>
    <xf numFmtId="0" fontId="2" fillId="2" borderId="5" xfId="0" applyFont="1" applyFill="1" applyBorder="1" applyAlignment="1" applyProtection="1">
      <alignment horizontal="center" vertical="center"/>
    </xf>
    <xf numFmtId="0" fontId="2" fillId="2" borderId="21" xfId="0" applyFont="1" applyFill="1" applyBorder="1" applyAlignment="1" applyProtection="1">
      <alignment wrapText="1"/>
    </xf>
    <xf numFmtId="0" fontId="2" fillId="5" borderId="0" xfId="0" applyFont="1" applyFill="1" applyBorder="1" applyAlignment="1" applyProtection="1">
      <alignment horizontal="center" wrapText="1"/>
    </xf>
    <xf numFmtId="0" fontId="2" fillId="2" borderId="7" xfId="0" applyFont="1" applyFill="1" applyBorder="1" applyAlignment="1" applyProtection="1">
      <alignment horizontal="center" vertical="center" wrapText="1"/>
    </xf>
    <xf numFmtId="0" fontId="1" fillId="5" borderId="0" xfId="0" applyFont="1" applyFill="1" applyAlignment="1" applyProtection="1">
      <alignment horizontal="center"/>
    </xf>
    <xf numFmtId="0" fontId="2" fillId="5" borderId="0" xfId="0" applyFont="1" applyFill="1" applyBorder="1" applyProtection="1"/>
    <xf numFmtId="0" fontId="2" fillId="5" borderId="22" xfId="0" applyFont="1" applyFill="1" applyBorder="1" applyAlignment="1" applyProtection="1">
      <alignment horizontal="center"/>
    </xf>
    <xf numFmtId="0" fontId="0" fillId="5" borderId="0" xfId="0" applyFill="1" applyAlignment="1">
      <alignment vertical="top" wrapText="1"/>
    </xf>
    <xf numFmtId="0" fontId="0" fillId="2" borderId="0" xfId="0" applyFill="1" applyAlignment="1">
      <alignment vertical="top" wrapText="1"/>
    </xf>
    <xf numFmtId="0" fontId="0" fillId="2" borderId="20" xfId="0" applyFill="1" applyBorder="1"/>
    <xf numFmtId="0" fontId="0" fillId="2" borderId="21" xfId="0" applyFill="1" applyBorder="1"/>
    <xf numFmtId="0" fontId="0" fillId="2" borderId="31" xfId="0" applyFill="1" applyBorder="1"/>
    <xf numFmtId="0" fontId="10" fillId="2" borderId="0" xfId="1" applyFont="1" applyFill="1" applyBorder="1" applyAlignment="1" applyProtection="1">
      <alignment horizontal="center" vertical="top" wrapText="1"/>
    </xf>
    <xf numFmtId="0" fontId="13" fillId="2" borderId="0" xfId="0" applyFont="1" applyFill="1"/>
    <xf numFmtId="0" fontId="0" fillId="2" borderId="4"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164" fontId="0" fillId="2" borderId="7" xfId="0" applyNumberFormat="1" applyFill="1" applyBorder="1" applyAlignment="1" applyProtection="1">
      <alignment horizontal="center" vertical="center"/>
    </xf>
    <xf numFmtId="164" fontId="0" fillId="2" borderId="8" xfId="0" applyNumberFormat="1" applyFill="1" applyBorder="1" applyAlignment="1" applyProtection="1">
      <alignment horizontal="center" vertical="center"/>
    </xf>
    <xf numFmtId="164" fontId="0" fillId="2" borderId="9" xfId="0" applyNumberFormat="1" applyFill="1" applyBorder="1" applyAlignment="1" applyProtection="1">
      <alignment horizontal="center" vertical="center"/>
    </xf>
    <xf numFmtId="10" fontId="0" fillId="2" borderId="12" xfId="0" applyNumberFormat="1" applyFill="1" applyBorder="1" applyAlignment="1" applyProtection="1">
      <alignment horizontal="center" vertical="center"/>
    </xf>
    <xf numFmtId="164" fontId="0" fillId="5" borderId="23" xfId="0" applyNumberFormat="1" applyFill="1" applyBorder="1" applyAlignment="1" applyProtection="1">
      <alignment horizontal="center" vertical="center"/>
    </xf>
    <xf numFmtId="164" fontId="0" fillId="2" borderId="4" xfId="0" applyNumberFormat="1" applyFill="1" applyBorder="1" applyAlignment="1" applyProtection="1">
      <alignment horizontal="center" vertical="center"/>
      <protection locked="0"/>
    </xf>
    <xf numFmtId="164" fontId="0" fillId="2" borderId="6" xfId="0" applyNumberFormat="1" applyFill="1" applyBorder="1" applyAlignment="1" applyProtection="1">
      <alignment horizontal="center" vertical="center"/>
      <protection locked="0"/>
    </xf>
    <xf numFmtId="164" fontId="8" fillId="2" borderId="0" xfId="0" applyNumberFormat="1" applyFont="1" applyFill="1" applyBorder="1" applyAlignment="1" applyProtection="1">
      <alignment horizontal="left" vertical="center" wrapText="1"/>
    </xf>
    <xf numFmtId="0" fontId="0" fillId="6" borderId="0" xfId="0" applyFill="1"/>
    <xf numFmtId="0" fontId="3" fillId="6" borderId="0" xfId="0" applyFont="1" applyFill="1" applyBorder="1" applyAlignment="1"/>
    <xf numFmtId="0" fontId="3" fillId="6" borderId="0" xfId="0" applyFont="1" applyFill="1" applyBorder="1"/>
    <xf numFmtId="49" fontId="5" fillId="6" borderId="0" xfId="0" applyNumberFormat="1" applyFont="1" applyFill="1" applyBorder="1" applyAlignment="1">
      <alignment vertical="center" wrapText="1"/>
    </xf>
    <xf numFmtId="0" fontId="4" fillId="6" borderId="0" xfId="0" applyFont="1" applyFill="1" applyBorder="1"/>
    <xf numFmtId="0" fontId="0" fillId="6" borderId="0" xfId="0" applyFill="1" applyBorder="1"/>
    <xf numFmtId="0" fontId="3" fillId="6" borderId="0" xfId="0" applyFont="1" applyFill="1" applyAlignment="1"/>
    <xf numFmtId="165" fontId="0" fillId="6" borderId="0" xfId="0" applyNumberFormat="1" applyFill="1" applyBorder="1"/>
    <xf numFmtId="0" fontId="3" fillId="6" borderId="0" xfId="0" applyFont="1" applyFill="1"/>
    <xf numFmtId="49" fontId="6" fillId="6" borderId="0" xfId="0" applyNumberFormat="1" applyFont="1" applyFill="1" applyBorder="1"/>
    <xf numFmtId="0" fontId="0" fillId="0" borderId="0" xfId="0" applyFont="1" applyFill="1"/>
    <xf numFmtId="0" fontId="0" fillId="0" borderId="0" xfId="0" applyFont="1" applyFill="1" applyBorder="1"/>
    <xf numFmtId="165" fontId="0" fillId="0" borderId="0" xfId="0" applyNumberFormat="1" applyFont="1" applyFill="1" applyBorder="1"/>
    <xf numFmtId="0" fontId="0" fillId="0" borderId="0" xfId="0" applyFont="1" applyFill="1" applyBorder="1" applyAlignment="1"/>
    <xf numFmtId="49" fontId="0" fillId="0" borderId="0" xfId="0" applyNumberFormat="1" applyFont="1" applyFill="1" applyBorder="1" applyAlignment="1">
      <alignment vertical="center" wrapText="1"/>
    </xf>
    <xf numFmtId="0" fontId="14" fillId="0" borderId="0" xfId="0" applyFont="1" applyFill="1" applyBorder="1"/>
    <xf numFmtId="0" fontId="0" fillId="0" borderId="0" xfId="0" applyFont="1" applyFill="1" applyAlignment="1"/>
    <xf numFmtId="49" fontId="0" fillId="0" borderId="0" xfId="0" applyNumberFormat="1" applyFont="1" applyFill="1" applyBorder="1"/>
    <xf numFmtId="166" fontId="0" fillId="0" borderId="0" xfId="0" applyNumberFormat="1" applyFont="1" applyFill="1"/>
    <xf numFmtId="0" fontId="0" fillId="7" borderId="0" xfId="0" applyFill="1"/>
    <xf numFmtId="0" fontId="0" fillId="7" borderId="0" xfId="0" applyFont="1" applyFill="1"/>
    <xf numFmtId="166" fontId="0" fillId="7" borderId="0" xfId="0" applyNumberFormat="1" applyFont="1" applyFill="1"/>
    <xf numFmtId="0" fontId="9" fillId="4" borderId="0" xfId="0" applyFont="1" applyFill="1" applyAlignment="1">
      <alignment wrapText="1"/>
    </xf>
    <xf numFmtId="166" fontId="9" fillId="4" borderId="0" xfId="0" applyNumberFormat="1" applyFont="1" applyFill="1" applyAlignment="1">
      <alignment wrapText="1"/>
    </xf>
    <xf numFmtId="0" fontId="0" fillId="2" borderId="0" xfId="0" applyFill="1" applyAlignment="1">
      <alignment horizontal="left" vertical="top" wrapText="1"/>
    </xf>
    <xf numFmtId="0" fontId="7" fillId="2" borderId="0" xfId="1" applyFill="1" applyAlignment="1">
      <alignment horizontal="left" vertical="top" wrapText="1"/>
    </xf>
    <xf numFmtId="0" fontId="10" fillId="2" borderId="24" xfId="1" applyFont="1" applyFill="1" applyBorder="1" applyAlignment="1" applyProtection="1">
      <alignment horizontal="center" wrapText="1"/>
    </xf>
    <xf numFmtId="0" fontId="10" fillId="2" borderId="29" xfId="1" applyFont="1" applyFill="1" applyBorder="1" applyAlignment="1" applyProtection="1">
      <alignment horizontal="center" wrapText="1"/>
    </xf>
    <xf numFmtId="0" fontId="10" fillId="2" borderId="20" xfId="1" applyFont="1" applyFill="1" applyBorder="1" applyAlignment="1" applyProtection="1">
      <alignment horizontal="center" wrapText="1"/>
    </xf>
    <xf numFmtId="0" fontId="10" fillId="2" borderId="21" xfId="1" applyFont="1" applyFill="1" applyBorder="1" applyAlignment="1" applyProtection="1">
      <alignment horizontal="center" wrapText="1"/>
    </xf>
    <xf numFmtId="0" fontId="10" fillId="2" borderId="32" xfId="1" applyFont="1" applyFill="1" applyBorder="1" applyAlignment="1" applyProtection="1">
      <alignment horizontal="center" vertical="top" wrapText="1"/>
    </xf>
    <xf numFmtId="0" fontId="10" fillId="2" borderId="33" xfId="1" applyFont="1" applyFill="1" applyBorder="1" applyAlignment="1" applyProtection="1">
      <alignment horizontal="center" vertical="top" wrapText="1"/>
    </xf>
    <xf numFmtId="0" fontId="12" fillId="3" borderId="24"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30"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xf>
    <xf numFmtId="0" fontId="8" fillId="2" borderId="20" xfId="0" applyFont="1" applyFill="1" applyBorder="1" applyAlignment="1" applyProtection="1">
      <alignment horizontal="left" vertical="center"/>
    </xf>
    <xf numFmtId="0" fontId="8" fillId="2" borderId="21" xfId="0" applyFont="1" applyFill="1" applyBorder="1" applyAlignment="1" applyProtection="1">
      <alignment horizontal="left" vertical="center"/>
    </xf>
    <xf numFmtId="0" fontId="0" fillId="2" borderId="3" xfId="0" applyFill="1" applyBorder="1" applyAlignment="1" applyProtection="1">
      <alignment horizontal="center" wrapText="1"/>
    </xf>
    <xf numFmtId="0" fontId="0" fillId="2" borderId="4" xfId="0" applyFill="1" applyBorder="1" applyAlignment="1" applyProtection="1">
      <alignment horizontal="center" wrapText="1"/>
    </xf>
    <xf numFmtId="164" fontId="0" fillId="2" borderId="1" xfId="0" applyNumberFormat="1" applyFill="1" applyBorder="1" applyAlignment="1" applyProtection="1">
      <alignment horizontal="center" wrapText="1"/>
    </xf>
    <xf numFmtId="164" fontId="0" fillId="2" borderId="6" xfId="0" applyNumberFormat="1" applyFill="1" applyBorder="1" applyAlignment="1" applyProtection="1">
      <alignment horizontal="center" wrapText="1"/>
    </xf>
    <xf numFmtId="0" fontId="0" fillId="2" borderId="1" xfId="0" applyFill="1" applyBorder="1" applyAlignment="1" applyProtection="1">
      <alignment horizontal="center" wrapText="1"/>
    </xf>
    <xf numFmtId="0" fontId="0" fillId="2" borderId="6" xfId="0" applyFill="1" applyBorder="1" applyAlignment="1" applyProtection="1">
      <alignment horizontal="center" wrapText="1"/>
    </xf>
    <xf numFmtId="0" fontId="0" fillId="2" borderId="8" xfId="0" applyFill="1" applyBorder="1" applyAlignment="1" applyProtection="1">
      <alignment horizontal="center" wrapText="1"/>
    </xf>
    <xf numFmtId="0" fontId="0" fillId="2" borderId="9" xfId="0" applyFill="1" applyBorder="1" applyAlignment="1" applyProtection="1">
      <alignment horizontal="center" wrapText="1"/>
    </xf>
    <xf numFmtId="0" fontId="1" fillId="2" borderId="28"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27"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2" fillId="2" borderId="11"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5" xfId="0" applyFont="1" applyFill="1" applyBorder="1" applyAlignment="1" applyProtection="1">
      <alignment horizontal="center"/>
    </xf>
    <xf numFmtId="0" fontId="0" fillId="2" borderId="13" xfId="0" applyFill="1" applyBorder="1" applyAlignment="1" applyProtection="1">
      <alignment horizontal="center" wrapText="1"/>
    </xf>
    <xf numFmtId="0" fontId="0" fillId="2" borderId="14" xfId="0" applyFill="1" applyBorder="1" applyAlignment="1" applyProtection="1">
      <alignment horizontal="center" wrapText="1"/>
    </xf>
    <xf numFmtId="0" fontId="0" fillId="2" borderId="15" xfId="0" applyFill="1" applyBorder="1" applyAlignment="1" applyProtection="1">
      <alignment horizontal="center" wrapText="1"/>
    </xf>
    <xf numFmtId="0" fontId="10" fillId="2" borderId="0" xfId="1" applyFont="1" applyFill="1" applyBorder="1" applyAlignment="1" applyProtection="1">
      <alignment horizontal="center" wrapText="1"/>
    </xf>
    <xf numFmtId="0" fontId="2" fillId="2" borderId="20" xfId="0" applyFont="1" applyFill="1" applyBorder="1" applyAlignment="1" applyProtection="1">
      <alignment horizontal="left" vertical="center" wrapText="1"/>
    </xf>
    <xf numFmtId="0" fontId="10" fillId="2" borderId="24" xfId="1" applyFont="1" applyFill="1" applyBorder="1" applyAlignment="1" applyProtection="1">
      <alignment horizontal="center" vertical="center" wrapText="1"/>
    </xf>
    <xf numFmtId="0" fontId="10" fillId="2" borderId="29" xfId="1"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3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0" xfId="0" applyFont="1" applyFill="1" applyAlignment="1" applyProtection="1">
      <alignment horizontal="center" vertical="center"/>
    </xf>
  </cellXfs>
  <cellStyles count="2">
    <cellStyle name="Hyperlink" xfId="1" builtinId="8"/>
    <cellStyle name="Normal" xfId="0" builtinId="0"/>
  </cellStyles>
  <dxfs count="15">
    <dxf>
      <font>
        <color rgb="FFFF0000"/>
      </font>
      <fill>
        <patternFill patternType="none">
          <bgColor auto="1"/>
        </patternFill>
      </fill>
    </dxf>
    <dxf>
      <font>
        <color rgb="FF00B050"/>
      </font>
    </dxf>
    <dxf>
      <font>
        <color rgb="FFFF0000"/>
      </font>
    </dxf>
    <dxf>
      <font>
        <color rgb="FFFF0000"/>
      </font>
    </dxf>
    <dxf>
      <font>
        <color rgb="FFFF0000"/>
      </font>
      <fill>
        <patternFill patternType="none">
          <bgColor auto="1"/>
        </patternFill>
      </fill>
    </dxf>
    <dxf>
      <font>
        <color rgb="FF00B050"/>
      </font>
    </dxf>
    <dxf>
      <font>
        <color theme="0"/>
      </font>
      <fill>
        <patternFill>
          <bgColor theme="0"/>
        </patternFill>
      </fill>
      <border>
        <left/>
        <right/>
        <top/>
        <bottom/>
      </border>
    </dxf>
    <dxf>
      <fill>
        <patternFill>
          <bgColor rgb="FFFFFF00"/>
        </patternFill>
      </fill>
    </dxf>
    <dxf>
      <font>
        <color rgb="FFFF0000"/>
      </font>
    </dxf>
    <dxf>
      <fill>
        <patternFill>
          <bgColor theme="0"/>
        </patternFill>
      </fill>
    </dxf>
    <dxf>
      <font>
        <color rgb="FFFF0000"/>
      </font>
      <fill>
        <patternFill patternType="none">
          <bgColor auto="1"/>
        </patternFill>
      </fill>
    </dxf>
    <dxf>
      <font>
        <color rgb="FF00B050"/>
      </font>
    </dxf>
    <dxf>
      <fill>
        <patternFill>
          <bgColor rgb="FFFFFF00"/>
        </patternFill>
      </fill>
    </dxf>
    <dxf>
      <font>
        <color rgb="FFFF0000"/>
      </font>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drawing1.xml><?xml version="1.0" encoding="utf-8"?>
<xdr:wsDr xmlns:xdr="http://schemas.openxmlformats.org/drawingml/2006/spreadsheetDrawing" xmlns:a="http://schemas.openxmlformats.org/drawingml/2006/main">
  <xdr:twoCellAnchor>
    <xdr:from>
      <xdr:col>0</xdr:col>
      <xdr:colOff>96951</xdr:colOff>
      <xdr:row>1</xdr:row>
      <xdr:rowOff>0</xdr:rowOff>
    </xdr:from>
    <xdr:to>
      <xdr:col>1</xdr:col>
      <xdr:colOff>523875</xdr:colOff>
      <xdr:row>6</xdr:row>
      <xdr:rowOff>-1</xdr:rowOff>
    </xdr:to>
    <xdr:sp macro="" textlink="">
      <xdr:nvSpPr>
        <xdr:cNvPr id="4" name="Teardrop 3">
          <a:extLst>
            <a:ext uri="{FF2B5EF4-FFF2-40B4-BE49-F238E27FC236}">
              <a16:creationId xmlns:a16="http://schemas.microsoft.com/office/drawing/2014/main" id="{A0142FBA-67C2-4CF8-B511-56EEC4857209}"/>
            </a:ext>
          </a:extLst>
        </xdr:cNvPr>
        <xdr:cNvSpPr/>
      </xdr:nvSpPr>
      <xdr:spPr>
        <a:xfrm rot="10800000">
          <a:off x="96951" y="0"/>
          <a:ext cx="1367518" cy="1452562"/>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174481</xdr:colOff>
      <xdr:row>2</xdr:row>
      <xdr:rowOff>57091</xdr:rowOff>
    </xdr:from>
    <xdr:to>
      <xdr:col>1</xdr:col>
      <xdr:colOff>391816</xdr:colOff>
      <xdr:row>3</xdr:row>
      <xdr:rowOff>142874</xdr:rowOff>
    </xdr:to>
    <xdr:pic>
      <xdr:nvPicPr>
        <xdr:cNvPr id="5" name="Picture 4" descr="ENW-logo_white.png">
          <a:extLst>
            <a:ext uri="{FF2B5EF4-FFF2-40B4-BE49-F238E27FC236}">
              <a16:creationId xmlns:a16="http://schemas.microsoft.com/office/drawing/2014/main" id="{E4D787B2-6BE0-4FCC-9997-CB6EC0ACF12B}"/>
            </a:ext>
          </a:extLst>
        </xdr:cNvPr>
        <xdr:cNvPicPr>
          <a:picLocks noChangeAspect="1"/>
        </xdr:cNvPicPr>
      </xdr:nvPicPr>
      <xdr:blipFill>
        <a:blip xmlns:r="http://schemas.openxmlformats.org/officeDocument/2006/relationships" r:embed="rId1" cstate="print"/>
        <a:stretch>
          <a:fillRect/>
        </a:stretch>
      </xdr:blipFill>
      <xdr:spPr>
        <a:xfrm>
          <a:off x="174481" y="473810"/>
          <a:ext cx="1157929" cy="538221"/>
        </a:xfrm>
        <a:prstGeom prst="rect">
          <a:avLst/>
        </a:prstGeom>
      </xdr:spPr>
    </xdr:pic>
    <xdr:clientData/>
  </xdr:twoCellAnchor>
  <xdr:twoCellAnchor editAs="oneCell">
    <xdr:from>
      <xdr:col>10</xdr:col>
      <xdr:colOff>23813</xdr:colOff>
      <xdr:row>3</xdr:row>
      <xdr:rowOff>1</xdr:rowOff>
    </xdr:from>
    <xdr:to>
      <xdr:col>11</xdr:col>
      <xdr:colOff>592990</xdr:colOff>
      <xdr:row>5</xdr:row>
      <xdr:rowOff>187945</xdr:rowOff>
    </xdr:to>
    <xdr:pic>
      <xdr:nvPicPr>
        <xdr:cNvPr id="6" name="Picture 5" descr="Piclo | Bethnal Green Ventures">
          <a:hlinkClick xmlns:r="http://schemas.openxmlformats.org/officeDocument/2006/relationships" r:id="rId2"/>
          <a:extLst>
            <a:ext uri="{FF2B5EF4-FFF2-40B4-BE49-F238E27FC236}">
              <a16:creationId xmlns:a16="http://schemas.microsoft.com/office/drawing/2014/main" id="{1176365E-5212-4053-AD36-2469D6B9788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6429376" y="86915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47624</xdr:colOff>
      <xdr:row>10</xdr:row>
      <xdr:rowOff>59532</xdr:rowOff>
    </xdr:from>
    <xdr:to>
      <xdr:col>11</xdr:col>
      <xdr:colOff>639498</xdr:colOff>
      <xdr:row>14</xdr:row>
      <xdr:rowOff>41012</xdr:rowOff>
    </xdr:to>
    <xdr:grpSp>
      <xdr:nvGrpSpPr>
        <xdr:cNvPr id="7" name="Group 6">
          <a:hlinkClick xmlns:r="http://schemas.openxmlformats.org/officeDocument/2006/relationships" r:id="rId4"/>
          <a:extLst>
            <a:ext uri="{FF2B5EF4-FFF2-40B4-BE49-F238E27FC236}">
              <a16:creationId xmlns:a16="http://schemas.microsoft.com/office/drawing/2014/main" id="{33899260-85D8-4F55-9486-F17602248598}"/>
            </a:ext>
          </a:extLst>
        </xdr:cNvPr>
        <xdr:cNvGrpSpPr/>
      </xdr:nvGrpSpPr>
      <xdr:grpSpPr>
        <a:xfrm>
          <a:off x="6453187" y="2500313"/>
          <a:ext cx="1199092" cy="743480"/>
          <a:chOff x="8678333" y="1721557"/>
          <a:chExt cx="1262945" cy="564444"/>
        </a:xfrm>
      </xdr:grpSpPr>
      <xdr:sp macro="" textlink="">
        <xdr:nvSpPr>
          <xdr:cNvPr id="8" name="Rectangle 7">
            <a:extLst>
              <a:ext uri="{FF2B5EF4-FFF2-40B4-BE49-F238E27FC236}">
                <a16:creationId xmlns:a16="http://schemas.microsoft.com/office/drawing/2014/main" id="{D21E6DDA-F062-441D-93A9-60B2798479B8}"/>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9" name="Picture 8" descr="ENW-logo_white.png">
            <a:extLst>
              <a:ext uri="{FF2B5EF4-FFF2-40B4-BE49-F238E27FC236}">
                <a16:creationId xmlns:a16="http://schemas.microsoft.com/office/drawing/2014/main" id="{86DB0C94-B7AC-404F-AFF0-D351F4F0A5BA}"/>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226218</xdr:colOff>
      <xdr:row>17</xdr:row>
      <xdr:rowOff>392906</xdr:rowOff>
    </xdr:from>
    <xdr:to>
      <xdr:col>11</xdr:col>
      <xdr:colOff>416277</xdr:colOff>
      <xdr:row>17</xdr:row>
      <xdr:rowOff>1014628</xdr:rowOff>
    </xdr:to>
    <xdr:grpSp>
      <xdr:nvGrpSpPr>
        <xdr:cNvPr id="10" name="Group 9">
          <a:hlinkClick xmlns:r="http://schemas.openxmlformats.org/officeDocument/2006/relationships" r:id="rId5"/>
          <a:extLst>
            <a:ext uri="{FF2B5EF4-FFF2-40B4-BE49-F238E27FC236}">
              <a16:creationId xmlns:a16="http://schemas.microsoft.com/office/drawing/2014/main" id="{91B40D98-084C-41F3-AF25-42725A1314B4}"/>
            </a:ext>
          </a:extLst>
        </xdr:cNvPr>
        <xdr:cNvGrpSpPr>
          <a:grpSpLocks noChangeAspect="1"/>
        </xdr:cNvGrpSpPr>
      </xdr:nvGrpSpPr>
      <xdr:grpSpPr bwMode="auto">
        <a:xfrm>
          <a:off x="6631781" y="4191000"/>
          <a:ext cx="797277" cy="621722"/>
          <a:chOff x="616" y="1171"/>
          <a:chExt cx="267" cy="192"/>
        </a:xfrm>
        <a:solidFill>
          <a:srgbClr val="002060"/>
        </a:solidFill>
      </xdr:grpSpPr>
      <xdr:sp macro="" textlink="">
        <xdr:nvSpPr>
          <xdr:cNvPr id="11" name="Freeform 52">
            <a:extLst>
              <a:ext uri="{FF2B5EF4-FFF2-40B4-BE49-F238E27FC236}">
                <a16:creationId xmlns:a16="http://schemas.microsoft.com/office/drawing/2014/main" id="{4188D7E8-2490-4C90-8CDD-1B887F8BDA8A}"/>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2" name="Freeform 53">
            <a:extLst>
              <a:ext uri="{FF2B5EF4-FFF2-40B4-BE49-F238E27FC236}">
                <a16:creationId xmlns:a16="http://schemas.microsoft.com/office/drawing/2014/main" id="{B3BE7D76-FB8A-412B-85AC-89F8464795F7}"/>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3" name="Freeform 54">
            <a:extLst>
              <a:ext uri="{FF2B5EF4-FFF2-40B4-BE49-F238E27FC236}">
                <a16:creationId xmlns:a16="http://schemas.microsoft.com/office/drawing/2014/main" id="{B96568A0-27B1-4D23-972E-309EC14CD62C}"/>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4" name="Freeform 55">
            <a:extLst>
              <a:ext uri="{FF2B5EF4-FFF2-40B4-BE49-F238E27FC236}">
                <a16:creationId xmlns:a16="http://schemas.microsoft.com/office/drawing/2014/main" id="{986E91C4-4DD5-42A6-BB95-0547DEAD8664}"/>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5" name="Freeform 56">
            <a:extLst>
              <a:ext uri="{FF2B5EF4-FFF2-40B4-BE49-F238E27FC236}">
                <a16:creationId xmlns:a16="http://schemas.microsoft.com/office/drawing/2014/main" id="{BAD3FB75-CF0D-4B5B-922E-88AB275FDEF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402647</xdr:colOff>
      <xdr:row>0</xdr:row>
      <xdr:rowOff>170583</xdr:rowOff>
    </xdr:from>
    <xdr:to>
      <xdr:col>1</xdr:col>
      <xdr:colOff>1091046</xdr:colOff>
      <xdr:row>6</xdr:row>
      <xdr:rowOff>163317</xdr:rowOff>
    </xdr:to>
    <xdr:sp macro="" textlink="">
      <xdr:nvSpPr>
        <xdr:cNvPr id="42" name="Teardrop 41">
          <a:extLst>
            <a:ext uri="{FF2B5EF4-FFF2-40B4-BE49-F238E27FC236}">
              <a16:creationId xmlns:a16="http://schemas.microsoft.com/office/drawing/2014/main" id="{F941702D-6F1D-4428-B14F-EF644E365818}"/>
            </a:ext>
          </a:extLst>
        </xdr:cNvPr>
        <xdr:cNvSpPr/>
      </xdr:nvSpPr>
      <xdr:spPr>
        <a:xfrm rot="10800000">
          <a:off x="402647" y="170583"/>
          <a:ext cx="1588944" cy="1655279"/>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505691</xdr:colOff>
      <xdr:row>2</xdr:row>
      <xdr:rowOff>367146</xdr:rowOff>
    </xdr:from>
    <xdr:to>
      <xdr:col>1</xdr:col>
      <xdr:colOff>900546</xdr:colOff>
      <xdr:row>4</xdr:row>
      <xdr:rowOff>68894</xdr:rowOff>
    </xdr:to>
    <xdr:pic>
      <xdr:nvPicPr>
        <xdr:cNvPr id="43" name="Picture 42" descr="ENW-logo_white.png">
          <a:extLst>
            <a:ext uri="{FF2B5EF4-FFF2-40B4-BE49-F238E27FC236}">
              <a16:creationId xmlns:a16="http://schemas.microsoft.com/office/drawing/2014/main" id="{767ED6D1-82EE-4661-9A12-14F4B6D3FD14}"/>
            </a:ext>
          </a:extLst>
        </xdr:cNvPr>
        <xdr:cNvPicPr>
          <a:picLocks noChangeAspect="1"/>
        </xdr:cNvPicPr>
      </xdr:nvPicPr>
      <xdr:blipFill>
        <a:blip xmlns:r="http://schemas.openxmlformats.org/officeDocument/2006/relationships" r:embed="rId1" cstate="print"/>
        <a:stretch>
          <a:fillRect/>
        </a:stretch>
      </xdr:blipFill>
      <xdr:spPr>
        <a:xfrm>
          <a:off x="505691" y="748146"/>
          <a:ext cx="1295400" cy="602293"/>
        </a:xfrm>
        <a:prstGeom prst="rect">
          <a:avLst/>
        </a:prstGeom>
      </xdr:spPr>
    </xdr:pic>
    <xdr:clientData/>
  </xdr:twoCellAnchor>
  <xdr:twoCellAnchor editAs="oneCell">
    <xdr:from>
      <xdr:col>11</xdr:col>
      <xdr:colOff>87752</xdr:colOff>
      <xdr:row>3</xdr:row>
      <xdr:rowOff>51593</xdr:rowOff>
    </xdr:from>
    <xdr:to>
      <xdr:col>12</xdr:col>
      <xdr:colOff>692647</xdr:colOff>
      <xdr:row>4</xdr:row>
      <xdr:rowOff>180006</xdr:rowOff>
    </xdr:to>
    <xdr:pic>
      <xdr:nvPicPr>
        <xdr:cNvPr id="64" name="Picture 63" descr="Piclo | Bethnal Green Ventures">
          <a:hlinkClick xmlns:r="http://schemas.openxmlformats.org/officeDocument/2006/relationships" r:id="rId2"/>
          <a:extLst>
            <a:ext uri="{FF2B5EF4-FFF2-40B4-BE49-F238E27FC236}">
              <a16:creationId xmlns:a16="http://schemas.microsoft.com/office/drawing/2014/main" id="{825C1B21-82A9-47E4-9ADB-9BE4FBD64E3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0529533" y="89693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87312</xdr:colOff>
      <xdr:row>10</xdr:row>
      <xdr:rowOff>89518</xdr:rowOff>
    </xdr:from>
    <xdr:to>
      <xdr:col>12</xdr:col>
      <xdr:colOff>714904</xdr:colOff>
      <xdr:row>11</xdr:row>
      <xdr:rowOff>451998</xdr:rowOff>
    </xdr:to>
    <xdr:grpSp>
      <xdr:nvGrpSpPr>
        <xdr:cNvPr id="65" name="Group 64">
          <a:hlinkClick xmlns:r="http://schemas.openxmlformats.org/officeDocument/2006/relationships" r:id="rId4"/>
          <a:extLst>
            <a:ext uri="{FF2B5EF4-FFF2-40B4-BE49-F238E27FC236}">
              <a16:creationId xmlns:a16="http://schemas.microsoft.com/office/drawing/2014/main" id="{3F784F11-30ED-4E74-B3A7-085D76048BC3}"/>
            </a:ext>
          </a:extLst>
        </xdr:cNvPr>
        <xdr:cNvGrpSpPr/>
      </xdr:nvGrpSpPr>
      <xdr:grpSpPr>
        <a:xfrm>
          <a:off x="10238241" y="2579625"/>
          <a:ext cx="1199092" cy="743480"/>
          <a:chOff x="8678333" y="1721557"/>
          <a:chExt cx="1262945" cy="564444"/>
        </a:xfrm>
      </xdr:grpSpPr>
      <xdr:sp macro="" textlink="">
        <xdr:nvSpPr>
          <xdr:cNvPr id="66" name="Rectangle 65">
            <a:extLst>
              <a:ext uri="{FF2B5EF4-FFF2-40B4-BE49-F238E27FC236}">
                <a16:creationId xmlns:a16="http://schemas.microsoft.com/office/drawing/2014/main" id="{2170A16D-42B6-4E4F-BE61-4BD3C5808547}"/>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67" name="Picture 66" descr="ENW-logo_white.png">
            <a:extLst>
              <a:ext uri="{FF2B5EF4-FFF2-40B4-BE49-F238E27FC236}">
                <a16:creationId xmlns:a16="http://schemas.microsoft.com/office/drawing/2014/main" id="{B67A856A-23AB-4923-B244-B048666CAACF}"/>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11</xdr:col>
      <xdr:colOff>303389</xdr:colOff>
      <xdr:row>14</xdr:row>
      <xdr:rowOff>68841</xdr:rowOff>
    </xdr:from>
    <xdr:to>
      <xdr:col>12</xdr:col>
      <xdr:colOff>529166</xdr:colOff>
      <xdr:row>15</xdr:row>
      <xdr:rowOff>107157</xdr:rowOff>
    </xdr:to>
    <xdr:grpSp>
      <xdr:nvGrpSpPr>
        <xdr:cNvPr id="68" name="Group 67">
          <a:hlinkClick xmlns:r="http://schemas.openxmlformats.org/officeDocument/2006/relationships" r:id="rId5"/>
          <a:extLst>
            <a:ext uri="{FF2B5EF4-FFF2-40B4-BE49-F238E27FC236}">
              <a16:creationId xmlns:a16="http://schemas.microsoft.com/office/drawing/2014/main" id="{54E35308-7F50-4474-ABB6-7A587227D846}"/>
            </a:ext>
          </a:extLst>
        </xdr:cNvPr>
        <xdr:cNvGrpSpPr>
          <a:grpSpLocks noChangeAspect="1"/>
        </xdr:cNvGrpSpPr>
      </xdr:nvGrpSpPr>
      <xdr:grpSpPr bwMode="auto">
        <a:xfrm>
          <a:off x="10454318" y="4259841"/>
          <a:ext cx="797277" cy="623423"/>
          <a:chOff x="616" y="1171"/>
          <a:chExt cx="267" cy="192"/>
        </a:xfrm>
        <a:solidFill>
          <a:srgbClr val="002060"/>
        </a:solidFill>
      </xdr:grpSpPr>
      <xdr:sp macro="" textlink="">
        <xdr:nvSpPr>
          <xdr:cNvPr id="69" name="Freeform 52">
            <a:extLst>
              <a:ext uri="{FF2B5EF4-FFF2-40B4-BE49-F238E27FC236}">
                <a16:creationId xmlns:a16="http://schemas.microsoft.com/office/drawing/2014/main" id="{98024C91-52E0-447F-BD6D-8ED0AE2B2413}"/>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0" name="Freeform 53">
            <a:extLst>
              <a:ext uri="{FF2B5EF4-FFF2-40B4-BE49-F238E27FC236}">
                <a16:creationId xmlns:a16="http://schemas.microsoft.com/office/drawing/2014/main" id="{80940027-6EAC-4199-977D-A7BDF706EB5F}"/>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1" name="Freeform 54">
            <a:extLst>
              <a:ext uri="{FF2B5EF4-FFF2-40B4-BE49-F238E27FC236}">
                <a16:creationId xmlns:a16="http://schemas.microsoft.com/office/drawing/2014/main" id="{0288E6B6-4FB0-47EA-B530-2184627481D0}"/>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2" name="Freeform 55">
            <a:extLst>
              <a:ext uri="{FF2B5EF4-FFF2-40B4-BE49-F238E27FC236}">
                <a16:creationId xmlns:a16="http://schemas.microsoft.com/office/drawing/2014/main" id="{AE966D61-7277-4A67-BE88-C1550AB01773}"/>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3" name="Freeform 56">
            <a:extLst>
              <a:ext uri="{FF2B5EF4-FFF2-40B4-BE49-F238E27FC236}">
                <a16:creationId xmlns:a16="http://schemas.microsoft.com/office/drawing/2014/main" id="{BF75F129-0BEA-4020-8F64-F05885F6154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326231</xdr:colOff>
      <xdr:row>0</xdr:row>
      <xdr:rowOff>150019</xdr:rowOff>
    </xdr:from>
    <xdr:to>
      <xdr:col>1</xdr:col>
      <xdr:colOff>1014630</xdr:colOff>
      <xdr:row>6</xdr:row>
      <xdr:rowOff>107034</xdr:rowOff>
    </xdr:to>
    <xdr:sp macro="" textlink="">
      <xdr:nvSpPr>
        <xdr:cNvPr id="22" name="Teardrop 21">
          <a:extLst>
            <a:ext uri="{FF2B5EF4-FFF2-40B4-BE49-F238E27FC236}">
              <a16:creationId xmlns:a16="http://schemas.microsoft.com/office/drawing/2014/main" id="{C149896C-C1AF-4318-9EC1-88D7951BE292}"/>
            </a:ext>
          </a:extLst>
        </xdr:cNvPr>
        <xdr:cNvSpPr/>
      </xdr:nvSpPr>
      <xdr:spPr>
        <a:xfrm rot="10800000">
          <a:off x="326231" y="150019"/>
          <a:ext cx="1593274" cy="1671515"/>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453088</xdr:colOff>
      <xdr:row>2</xdr:row>
      <xdr:rowOff>351344</xdr:rowOff>
    </xdr:from>
    <xdr:to>
      <xdr:col>1</xdr:col>
      <xdr:colOff>847943</xdr:colOff>
      <xdr:row>4</xdr:row>
      <xdr:rowOff>43567</xdr:rowOff>
    </xdr:to>
    <xdr:pic>
      <xdr:nvPicPr>
        <xdr:cNvPr id="23" name="Picture 22" descr="ENW-logo_white.png">
          <a:extLst>
            <a:ext uri="{FF2B5EF4-FFF2-40B4-BE49-F238E27FC236}">
              <a16:creationId xmlns:a16="http://schemas.microsoft.com/office/drawing/2014/main" id="{5AC74B8E-9509-489D-9925-627FB8F7FD44}"/>
            </a:ext>
          </a:extLst>
        </xdr:cNvPr>
        <xdr:cNvPicPr>
          <a:picLocks noChangeAspect="1"/>
        </xdr:cNvPicPr>
      </xdr:nvPicPr>
      <xdr:blipFill>
        <a:blip xmlns:r="http://schemas.openxmlformats.org/officeDocument/2006/relationships" r:embed="rId1" cstate="print"/>
        <a:stretch>
          <a:fillRect/>
        </a:stretch>
      </xdr:blipFill>
      <xdr:spPr>
        <a:xfrm>
          <a:off x="453088" y="756157"/>
          <a:ext cx="1299730" cy="597098"/>
        </a:xfrm>
        <a:prstGeom prst="rect">
          <a:avLst/>
        </a:prstGeom>
      </xdr:spPr>
    </xdr:pic>
    <xdr:clientData/>
  </xdr:twoCellAnchor>
  <xdr:twoCellAnchor editAs="oneCell">
    <xdr:from>
      <xdr:col>10</xdr:col>
      <xdr:colOff>159190</xdr:colOff>
      <xdr:row>3</xdr:row>
      <xdr:rowOff>158749</xdr:rowOff>
    </xdr:from>
    <xdr:to>
      <xdr:col>11</xdr:col>
      <xdr:colOff>649785</xdr:colOff>
      <xdr:row>5</xdr:row>
      <xdr:rowOff>84756</xdr:rowOff>
    </xdr:to>
    <xdr:pic>
      <xdr:nvPicPr>
        <xdr:cNvPr id="24" name="Picture 23" descr="Piclo | Bethnal Green Ventures">
          <a:hlinkClick xmlns:r="http://schemas.openxmlformats.org/officeDocument/2006/relationships" r:id="rId2"/>
          <a:extLst>
            <a:ext uri="{FF2B5EF4-FFF2-40B4-BE49-F238E27FC236}">
              <a16:creationId xmlns:a16="http://schemas.microsoft.com/office/drawing/2014/main" id="{C447C884-68E0-44F6-92A1-A3F115E213A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2315471" y="1015999"/>
          <a:ext cx="1097814" cy="580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100013</xdr:colOff>
      <xdr:row>10</xdr:row>
      <xdr:rowOff>14287</xdr:rowOff>
    </xdr:from>
    <xdr:to>
      <xdr:col>11</xdr:col>
      <xdr:colOff>689505</xdr:colOff>
      <xdr:row>11</xdr:row>
      <xdr:rowOff>186267</xdr:rowOff>
    </xdr:to>
    <xdr:grpSp>
      <xdr:nvGrpSpPr>
        <xdr:cNvPr id="34" name="Group 33">
          <a:hlinkClick xmlns:r="http://schemas.openxmlformats.org/officeDocument/2006/relationships" r:id="rId4"/>
          <a:extLst>
            <a:ext uri="{FF2B5EF4-FFF2-40B4-BE49-F238E27FC236}">
              <a16:creationId xmlns:a16="http://schemas.microsoft.com/office/drawing/2014/main" id="{B040044E-4C0B-42DC-985F-C49136AA8948}"/>
            </a:ext>
          </a:extLst>
        </xdr:cNvPr>
        <xdr:cNvGrpSpPr/>
      </xdr:nvGrpSpPr>
      <xdr:grpSpPr>
        <a:xfrm>
          <a:off x="10768013" y="2502693"/>
          <a:ext cx="1196711" cy="743480"/>
          <a:chOff x="8678333" y="1721557"/>
          <a:chExt cx="1262945" cy="564444"/>
        </a:xfrm>
      </xdr:grpSpPr>
      <xdr:sp macro="" textlink="">
        <xdr:nvSpPr>
          <xdr:cNvPr id="35" name="Rectangle 34">
            <a:extLst>
              <a:ext uri="{FF2B5EF4-FFF2-40B4-BE49-F238E27FC236}">
                <a16:creationId xmlns:a16="http://schemas.microsoft.com/office/drawing/2014/main" id="{2300A252-09CA-4E20-BAF8-74F2EA7A68C2}"/>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36" name="Picture 35" descr="ENW-logo_white.png">
            <a:extLst>
              <a:ext uri="{FF2B5EF4-FFF2-40B4-BE49-F238E27FC236}">
                <a16:creationId xmlns:a16="http://schemas.microsoft.com/office/drawing/2014/main" id="{0EE544C8-E255-4641-8A49-FD92BEF0846D}"/>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309563</xdr:colOff>
      <xdr:row>13</xdr:row>
      <xdr:rowOff>440531</xdr:rowOff>
    </xdr:from>
    <xdr:to>
      <xdr:col>11</xdr:col>
      <xdr:colOff>499621</xdr:colOff>
      <xdr:row>16</xdr:row>
      <xdr:rowOff>97847</xdr:rowOff>
    </xdr:to>
    <xdr:grpSp>
      <xdr:nvGrpSpPr>
        <xdr:cNvPr id="37" name="Group 36">
          <a:hlinkClick xmlns:r="http://schemas.openxmlformats.org/officeDocument/2006/relationships" r:id="rId5"/>
          <a:extLst>
            <a:ext uri="{FF2B5EF4-FFF2-40B4-BE49-F238E27FC236}">
              <a16:creationId xmlns:a16="http://schemas.microsoft.com/office/drawing/2014/main" id="{8DF6503F-DA28-4597-9BC9-063E245E6EF8}"/>
            </a:ext>
          </a:extLst>
        </xdr:cNvPr>
        <xdr:cNvGrpSpPr>
          <a:grpSpLocks noChangeAspect="1"/>
        </xdr:cNvGrpSpPr>
      </xdr:nvGrpSpPr>
      <xdr:grpSpPr bwMode="auto">
        <a:xfrm>
          <a:off x="10977563" y="4000500"/>
          <a:ext cx="797277" cy="621722"/>
          <a:chOff x="616" y="1171"/>
          <a:chExt cx="267" cy="192"/>
        </a:xfrm>
        <a:solidFill>
          <a:srgbClr val="002060"/>
        </a:solidFill>
      </xdr:grpSpPr>
      <xdr:sp macro="" textlink="">
        <xdr:nvSpPr>
          <xdr:cNvPr id="38" name="Freeform 52">
            <a:extLst>
              <a:ext uri="{FF2B5EF4-FFF2-40B4-BE49-F238E27FC236}">
                <a16:creationId xmlns:a16="http://schemas.microsoft.com/office/drawing/2014/main" id="{C2668CCD-09EE-4189-AA40-15153459AA52}"/>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39" name="Freeform 53">
            <a:extLst>
              <a:ext uri="{FF2B5EF4-FFF2-40B4-BE49-F238E27FC236}">
                <a16:creationId xmlns:a16="http://schemas.microsoft.com/office/drawing/2014/main" id="{6F96756A-4AD6-4AA8-AE44-68F3A1D5D71B}"/>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0" name="Freeform 54">
            <a:extLst>
              <a:ext uri="{FF2B5EF4-FFF2-40B4-BE49-F238E27FC236}">
                <a16:creationId xmlns:a16="http://schemas.microsoft.com/office/drawing/2014/main" id="{3D5B98CA-316B-4D99-8D91-D0CA634F5993}"/>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1" name="Freeform 55">
            <a:extLst>
              <a:ext uri="{FF2B5EF4-FFF2-40B4-BE49-F238E27FC236}">
                <a16:creationId xmlns:a16="http://schemas.microsoft.com/office/drawing/2014/main" id="{02672F70-9B21-4D50-9116-7B699118201E}"/>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2" name="Freeform 56">
            <a:extLst>
              <a:ext uri="{FF2B5EF4-FFF2-40B4-BE49-F238E27FC236}">
                <a16:creationId xmlns:a16="http://schemas.microsoft.com/office/drawing/2014/main" id="{43F29EF2-DEC8-4F1E-90C2-C5676FCB6CE7}"/>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etwork%20Strategy\15%20-%20Capacity%20Strategy%20Team\11%20-%20Projects\11%20-%20Demand%20Side%20Response\13%20-%20Open%20Utility%20-%20Piclo%20Flex\Piclo%20Flex%20-%20Competition%20Upload%20Template%20-%20Autumn%2020%20ENWL%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
      <sheetName val="README"/>
      <sheetName val="Competitions"/>
      <sheetName val="Competition Boundaries"/>
      <sheetName val="Service Window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8805-4662-41BE-B147-524F2B3F40A7}">
  <dimension ref="A1:M26"/>
  <sheetViews>
    <sheetView tabSelected="1" zoomScale="80" zoomScaleNormal="80" workbookViewId="0">
      <selection activeCell="N13" sqref="N13"/>
    </sheetView>
  </sheetViews>
  <sheetFormatPr defaultColWidth="9.140625" defaultRowHeight="15"/>
  <cols>
    <col min="1" max="1" width="14.140625" style="22" customWidth="1"/>
    <col min="2" max="11" width="9.140625" style="22"/>
    <col min="12" max="12" width="10" style="22" customWidth="1"/>
    <col min="13" max="16384" width="9.140625" style="22"/>
  </cols>
  <sheetData>
    <row r="1" spans="1:13" ht="15.75" thickBot="1">
      <c r="A1" s="1"/>
      <c r="B1" s="1"/>
      <c r="C1" s="1"/>
      <c r="D1" s="1"/>
      <c r="E1" s="1"/>
      <c r="F1" s="1"/>
      <c r="G1" s="1"/>
      <c r="H1" s="1"/>
      <c r="I1" s="1"/>
      <c r="J1" s="1"/>
      <c r="K1" s="1"/>
      <c r="L1" s="1"/>
      <c r="M1" s="1"/>
    </row>
    <row r="2" spans="1:13" ht="33" customHeight="1" thickBot="1">
      <c r="A2" s="1"/>
      <c r="B2" s="1"/>
      <c r="C2" s="19"/>
      <c r="D2" s="140" t="s">
        <v>189</v>
      </c>
      <c r="E2" s="141"/>
      <c r="F2" s="141"/>
      <c r="G2" s="141"/>
      <c r="H2" s="142"/>
      <c r="I2" s="1"/>
      <c r="J2" s="1"/>
      <c r="K2" s="1"/>
      <c r="L2" s="1"/>
      <c r="M2" s="1"/>
    </row>
    <row r="3" spans="1:13" ht="35.25" customHeight="1">
      <c r="A3" s="1"/>
      <c r="B3" s="1"/>
      <c r="C3" s="74"/>
      <c r="D3" s="143"/>
      <c r="E3" s="144"/>
      <c r="F3" s="144"/>
      <c r="G3" s="144"/>
      <c r="H3" s="145"/>
      <c r="I3" s="1"/>
      <c r="J3" s="1"/>
      <c r="K3" s="134" t="s">
        <v>186</v>
      </c>
      <c r="L3" s="135"/>
      <c r="M3" s="1"/>
    </row>
    <row r="4" spans="1:13" ht="15.75" customHeight="1" thickBot="1">
      <c r="A4" s="1"/>
      <c r="B4" s="1"/>
      <c r="C4" s="74"/>
      <c r="D4" s="146"/>
      <c r="E4" s="147"/>
      <c r="F4" s="147"/>
      <c r="G4" s="147"/>
      <c r="H4" s="148"/>
      <c r="I4" s="1"/>
      <c r="J4" s="1"/>
      <c r="K4" s="92"/>
      <c r="L4" s="93"/>
      <c r="M4" s="1"/>
    </row>
    <row r="5" spans="1:13">
      <c r="A5" s="1"/>
      <c r="B5" s="1"/>
      <c r="C5" s="1"/>
      <c r="D5" s="1"/>
      <c r="E5" s="1"/>
      <c r="F5" s="1"/>
      <c r="G5" s="1"/>
      <c r="H5" s="1"/>
      <c r="I5" s="1"/>
      <c r="J5" s="1"/>
      <c r="K5" s="92"/>
      <c r="L5" s="93"/>
      <c r="M5" s="1"/>
    </row>
    <row r="6" spans="1:13" ht="15.75" thickBot="1">
      <c r="A6" s="1"/>
      <c r="B6" s="1"/>
      <c r="C6" s="1"/>
      <c r="D6" s="1"/>
      <c r="E6" s="1"/>
      <c r="F6" s="1"/>
      <c r="G6" s="1"/>
      <c r="H6" s="1"/>
      <c r="I6" s="1"/>
      <c r="J6" s="1"/>
      <c r="K6" s="21"/>
      <c r="L6" s="94"/>
      <c r="M6" s="1"/>
    </row>
    <row r="7" spans="1:13">
      <c r="A7" s="1"/>
      <c r="B7" s="1"/>
      <c r="C7" s="1"/>
      <c r="D7" s="1"/>
      <c r="E7" s="1"/>
      <c r="F7" s="1"/>
      <c r="G7" s="1"/>
      <c r="H7" s="1"/>
      <c r="I7" s="1"/>
      <c r="J7" s="1"/>
      <c r="K7" s="1"/>
      <c r="L7" s="1"/>
      <c r="M7" s="1"/>
    </row>
    <row r="8" spans="1:13" ht="15.75" thickBot="1">
      <c r="A8" s="1"/>
      <c r="B8" s="1"/>
      <c r="C8" s="1"/>
      <c r="D8" s="1"/>
      <c r="E8" s="1"/>
      <c r="F8" s="1"/>
      <c r="G8" s="1"/>
      <c r="H8" s="1"/>
      <c r="I8" s="1"/>
      <c r="J8" s="1"/>
      <c r="K8" s="1"/>
      <c r="L8" s="1"/>
      <c r="M8" s="1"/>
    </row>
    <row r="9" spans="1:13" ht="15" customHeight="1">
      <c r="A9" s="96" t="s">
        <v>192</v>
      </c>
      <c r="B9" s="1"/>
      <c r="C9" s="1"/>
      <c r="D9" s="1"/>
      <c r="E9" s="1"/>
      <c r="F9" s="1"/>
      <c r="G9" s="1"/>
      <c r="H9" s="1"/>
      <c r="I9" s="1"/>
      <c r="J9" s="1"/>
      <c r="K9" s="134" t="s">
        <v>187</v>
      </c>
      <c r="L9" s="135"/>
      <c r="M9" s="1"/>
    </row>
    <row r="10" spans="1:13">
      <c r="A10" s="132" t="s">
        <v>194</v>
      </c>
      <c r="B10" s="132"/>
      <c r="C10" s="132"/>
      <c r="D10" s="132"/>
      <c r="E10" s="132"/>
      <c r="F10" s="132"/>
      <c r="G10" s="132"/>
      <c r="H10" s="132"/>
      <c r="I10" s="132"/>
      <c r="J10" s="1"/>
      <c r="K10" s="136"/>
      <c r="L10" s="137"/>
      <c r="M10" s="1"/>
    </row>
    <row r="11" spans="1:13">
      <c r="A11" s="132"/>
      <c r="B11" s="132"/>
      <c r="C11" s="132"/>
      <c r="D11" s="132"/>
      <c r="E11" s="132"/>
      <c r="F11" s="132"/>
      <c r="G11" s="132"/>
      <c r="H11" s="132"/>
      <c r="I11" s="132"/>
      <c r="J11" s="1"/>
      <c r="K11" s="23"/>
      <c r="L11" s="24"/>
      <c r="M11" s="1"/>
    </row>
    <row r="12" spans="1:13">
      <c r="A12" s="132"/>
      <c r="B12" s="132"/>
      <c r="C12" s="132"/>
      <c r="D12" s="132"/>
      <c r="E12" s="132"/>
      <c r="F12" s="132"/>
      <c r="G12" s="132"/>
      <c r="H12" s="132"/>
      <c r="I12" s="132"/>
      <c r="J12" s="1"/>
      <c r="K12" s="23"/>
      <c r="L12" s="24"/>
      <c r="M12" s="1"/>
    </row>
    <row r="13" spans="1:13">
      <c r="A13" s="132"/>
      <c r="B13" s="132"/>
      <c r="C13" s="132"/>
      <c r="D13" s="132"/>
      <c r="E13" s="132"/>
      <c r="F13" s="132"/>
      <c r="G13" s="132"/>
      <c r="H13" s="132"/>
      <c r="I13" s="132"/>
      <c r="J13" s="1"/>
      <c r="K13" s="23"/>
      <c r="L13" s="24"/>
      <c r="M13" s="1"/>
    </row>
    <row r="14" spans="1:13">
      <c r="A14" s="132"/>
      <c r="B14" s="132"/>
      <c r="C14" s="132"/>
      <c r="D14" s="132"/>
      <c r="E14" s="132"/>
      <c r="F14" s="132"/>
      <c r="G14" s="132"/>
      <c r="H14" s="132"/>
      <c r="I14" s="132"/>
      <c r="J14" s="1"/>
      <c r="K14" s="23"/>
      <c r="L14" s="24"/>
      <c r="M14" s="1"/>
    </row>
    <row r="15" spans="1:13" ht="15.75" thickBot="1">
      <c r="A15" s="1"/>
      <c r="B15" s="1"/>
      <c r="C15" s="1"/>
      <c r="D15" s="1"/>
      <c r="E15" s="1"/>
      <c r="F15" s="1"/>
      <c r="G15" s="1"/>
      <c r="H15" s="1"/>
      <c r="I15" s="1"/>
      <c r="J15" s="1"/>
      <c r="K15" s="25"/>
      <c r="L15" s="26"/>
      <c r="M15" s="1"/>
    </row>
    <row r="16" spans="1:13">
      <c r="A16" s="1"/>
      <c r="B16" s="1"/>
      <c r="C16" s="1"/>
      <c r="D16" s="1"/>
      <c r="E16" s="1"/>
      <c r="F16" s="1"/>
      <c r="G16" s="1"/>
      <c r="H16" s="1"/>
      <c r="I16" s="1"/>
      <c r="J16" s="1"/>
      <c r="K16" s="1"/>
      <c r="L16" s="1"/>
      <c r="M16" s="1"/>
    </row>
    <row r="17" spans="1:13" ht="15.75" thickBot="1">
      <c r="A17" s="96" t="s">
        <v>193</v>
      </c>
      <c r="B17" s="1"/>
      <c r="C17" s="1"/>
      <c r="D17" s="1"/>
      <c r="E17" s="1"/>
      <c r="F17" s="1"/>
      <c r="G17" s="1"/>
      <c r="H17" s="1"/>
      <c r="I17" s="1"/>
      <c r="J17" s="1"/>
      <c r="K17" s="1"/>
      <c r="L17" s="1"/>
      <c r="M17" s="1"/>
    </row>
    <row r="18" spans="1:13" ht="86.25" customHeight="1" thickBot="1">
      <c r="A18" s="132" t="s">
        <v>203</v>
      </c>
      <c r="B18" s="132"/>
      <c r="C18" s="132"/>
      <c r="D18" s="132"/>
      <c r="E18" s="132"/>
      <c r="F18" s="132"/>
      <c r="G18" s="132"/>
      <c r="H18" s="132"/>
      <c r="I18" s="132"/>
      <c r="J18" s="91"/>
      <c r="K18" s="138" t="s">
        <v>188</v>
      </c>
      <c r="L18" s="139"/>
      <c r="M18" s="1"/>
    </row>
    <row r="19" spans="1:13" ht="143.25" customHeight="1">
      <c r="A19" s="132"/>
      <c r="B19" s="132"/>
      <c r="C19" s="132"/>
      <c r="D19" s="132"/>
      <c r="E19" s="132"/>
      <c r="F19" s="132"/>
      <c r="G19" s="132"/>
      <c r="H19" s="132"/>
      <c r="I19" s="132"/>
      <c r="J19" s="91"/>
      <c r="K19" s="95"/>
      <c r="L19" s="95"/>
      <c r="M19" s="1"/>
    </row>
    <row r="20" spans="1:13" ht="15.75" customHeight="1">
      <c r="A20" s="132" t="s">
        <v>195</v>
      </c>
      <c r="B20" s="132"/>
      <c r="C20" s="132"/>
      <c r="D20" s="132"/>
      <c r="E20" s="132"/>
      <c r="F20" s="132"/>
      <c r="G20" s="132"/>
      <c r="H20" s="132"/>
      <c r="I20" s="132"/>
      <c r="J20" s="91"/>
      <c r="K20" s="1"/>
      <c r="L20" s="1"/>
      <c r="M20" s="1"/>
    </row>
    <row r="21" spans="1:13" ht="45" customHeight="1">
      <c r="A21" s="133" t="s">
        <v>160</v>
      </c>
      <c r="B21" s="133"/>
      <c r="C21" s="133"/>
      <c r="D21" s="133"/>
      <c r="E21" s="133"/>
      <c r="F21" s="133"/>
      <c r="G21" s="133"/>
      <c r="H21" s="133"/>
      <c r="I21" s="133"/>
      <c r="J21" s="91"/>
      <c r="K21" s="1"/>
      <c r="L21" s="1"/>
      <c r="M21" s="1"/>
    </row>
    <row r="22" spans="1:13">
      <c r="A22" s="90"/>
      <c r="B22" s="90"/>
      <c r="C22" s="90"/>
      <c r="D22" s="90"/>
      <c r="E22" s="90"/>
      <c r="F22" s="90"/>
      <c r="G22" s="90"/>
      <c r="H22" s="90"/>
      <c r="I22" s="90"/>
      <c r="J22" s="90"/>
    </row>
    <row r="23" spans="1:13">
      <c r="A23" s="90"/>
      <c r="B23" s="90"/>
      <c r="C23" s="90"/>
      <c r="D23" s="90"/>
      <c r="E23" s="90"/>
      <c r="F23" s="90"/>
      <c r="G23" s="90"/>
      <c r="H23" s="90"/>
      <c r="I23" s="90"/>
      <c r="J23" s="90"/>
    </row>
    <row r="24" spans="1:13">
      <c r="A24" s="90"/>
      <c r="B24" s="90"/>
      <c r="C24" s="90"/>
      <c r="D24" s="90"/>
      <c r="E24" s="90"/>
      <c r="F24" s="90"/>
      <c r="G24" s="90"/>
      <c r="H24" s="90"/>
      <c r="I24" s="90"/>
      <c r="J24" s="90"/>
    </row>
    <row r="25" spans="1:13">
      <c r="A25" s="90"/>
      <c r="B25" s="90"/>
      <c r="C25" s="90"/>
      <c r="D25" s="90"/>
      <c r="E25" s="90"/>
      <c r="F25" s="90"/>
      <c r="G25" s="90"/>
      <c r="H25" s="90"/>
      <c r="I25" s="90"/>
      <c r="J25" s="90"/>
    </row>
    <row r="26" spans="1:13">
      <c r="A26" s="90"/>
      <c r="B26" s="90"/>
      <c r="C26" s="90"/>
      <c r="D26" s="90"/>
      <c r="E26" s="90"/>
      <c r="F26" s="90"/>
      <c r="G26" s="90"/>
      <c r="H26" s="90"/>
      <c r="I26" s="90"/>
      <c r="J26" s="90"/>
    </row>
  </sheetData>
  <sheetProtection algorithmName="SHA-512" hashValue="FmaRFSkscFXDLqFUz7+xcxb+MG8jqjkSX/W5FBuQV44uLaBEZ2WfosX0S6jd4fhCGEe6I4Lm+5ceHbjYxLgJkA==" saltValue="wGXqRnhx3gubq4uzcBzBXg==" spinCount="100000" sheet="1" objects="1" scenarios="1"/>
  <mergeCells count="8">
    <mergeCell ref="A20:I20"/>
    <mergeCell ref="A21:I21"/>
    <mergeCell ref="K3:L3"/>
    <mergeCell ref="K9:L10"/>
    <mergeCell ref="K18:L18"/>
    <mergeCell ref="A18:I19"/>
    <mergeCell ref="D2:H4"/>
    <mergeCell ref="A10:I14"/>
  </mergeCells>
  <hyperlinks>
    <hyperlink ref="A21:I21" r:id="rId1" display="flexible.contracts@enwl.co.uk" xr:uid="{EECE041B-5776-4E23-93FB-3663BE187ECF}"/>
    <hyperlink ref="K3:L3" r:id="rId2" display="Click here to visit Piclo" xr:uid="{90534C1A-2FF5-4D38-AE65-762938DB6F0F}"/>
    <hyperlink ref="K18:L18" r:id="rId3" display="Click here to contact us" xr:uid="{217E88B4-36DA-4739-B3CC-0BD3FA027AC8}"/>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0098-3C98-4C0D-A81B-F4E5D8C5D684}">
  <dimension ref="A1:N30"/>
  <sheetViews>
    <sheetView zoomScale="70" zoomScaleNormal="70" workbookViewId="0">
      <selection activeCell="E14" sqref="E14"/>
    </sheetView>
  </sheetViews>
  <sheetFormatPr defaultColWidth="9.140625" defaultRowHeight="15"/>
  <cols>
    <col min="1" max="1" width="13.5703125" style="30" bestFit="1" customWidth="1"/>
    <col min="2" max="2" width="24.140625" style="30" customWidth="1"/>
    <col min="3" max="3" width="13.85546875" style="30" customWidth="1"/>
    <col min="4" max="4" width="18.5703125" style="30" bestFit="1" customWidth="1"/>
    <col min="5" max="5" width="21.85546875" style="30" bestFit="1" customWidth="1"/>
    <col min="6" max="6" width="21.85546875" style="30" hidden="1" customWidth="1"/>
    <col min="7" max="7" width="20.7109375" style="30" bestFit="1" customWidth="1"/>
    <col min="8" max="8" width="15.5703125" style="30" customWidth="1"/>
    <col min="9" max="9" width="17.28515625" style="30" bestFit="1" customWidth="1"/>
    <col min="10" max="10" width="10.28515625" style="30" hidden="1" customWidth="1"/>
    <col min="11" max="11" width="6.5703125" style="30" customWidth="1"/>
    <col min="12" max="12" width="8.5703125" style="30"/>
    <col min="13" max="13" width="11.42578125" style="30" customWidth="1"/>
    <col min="14" max="14" width="14.85546875" style="30" customWidth="1"/>
    <col min="15" max="16384" width="9.140625" style="30"/>
  </cols>
  <sheetData>
    <row r="1" spans="1:14" ht="15.75" thickBot="1">
      <c r="A1" s="27"/>
      <c r="B1" s="27"/>
      <c r="C1" s="27"/>
      <c r="D1" s="27"/>
      <c r="E1" s="27"/>
      <c r="G1" s="27"/>
      <c r="H1" s="27"/>
      <c r="I1" s="27"/>
      <c r="K1" s="27"/>
      <c r="L1" s="27"/>
      <c r="M1" s="27"/>
      <c r="N1" s="27"/>
    </row>
    <row r="2" spans="1:14" ht="15" customHeight="1" thickBot="1">
      <c r="A2" s="27"/>
      <c r="B2" s="27"/>
      <c r="C2" s="140" t="s">
        <v>189</v>
      </c>
      <c r="D2" s="141"/>
      <c r="E2" s="141"/>
      <c r="F2" s="141"/>
      <c r="G2" s="142"/>
      <c r="H2" s="74"/>
      <c r="I2" s="74"/>
      <c r="K2" s="27"/>
      <c r="L2" s="179"/>
      <c r="M2" s="179"/>
      <c r="N2" s="27"/>
    </row>
    <row r="3" spans="1:14" ht="36" customHeight="1">
      <c r="A3" s="27"/>
      <c r="B3" s="27"/>
      <c r="C3" s="143"/>
      <c r="D3" s="144"/>
      <c r="E3" s="144"/>
      <c r="F3" s="144"/>
      <c r="G3" s="145"/>
      <c r="H3" s="74"/>
      <c r="I3" s="74"/>
      <c r="K3" s="27"/>
      <c r="L3" s="134" t="s">
        <v>186</v>
      </c>
      <c r="M3" s="135"/>
      <c r="N3" s="27"/>
    </row>
    <row r="4" spans="1:14" ht="36" customHeight="1" thickBot="1">
      <c r="A4" s="27"/>
      <c r="B4" s="27"/>
      <c r="C4" s="146"/>
      <c r="D4" s="147"/>
      <c r="E4" s="147"/>
      <c r="F4" s="147"/>
      <c r="G4" s="148"/>
      <c r="H4" s="74"/>
      <c r="I4" s="74"/>
      <c r="K4" s="27"/>
      <c r="L4" s="33"/>
      <c r="M4" s="34"/>
      <c r="N4" s="27"/>
    </row>
    <row r="5" spans="1:14" ht="15" customHeight="1">
      <c r="A5" s="27"/>
      <c r="B5" s="27"/>
      <c r="C5" s="74"/>
      <c r="D5" s="74"/>
      <c r="E5" s="74"/>
      <c r="F5" s="75"/>
      <c r="G5" s="74"/>
      <c r="H5" s="74"/>
      <c r="I5" s="27"/>
      <c r="K5" s="27"/>
      <c r="L5" s="33"/>
      <c r="M5" s="34"/>
      <c r="N5" s="27"/>
    </row>
    <row r="6" spans="1:14" ht="15" customHeight="1" thickBot="1">
      <c r="A6" s="27"/>
      <c r="B6" s="27"/>
      <c r="C6" s="74"/>
      <c r="D6" s="74"/>
      <c r="E6" s="74"/>
      <c r="F6" s="75"/>
      <c r="G6" s="74"/>
      <c r="H6" s="74"/>
      <c r="I6" s="27"/>
      <c r="K6" s="27"/>
      <c r="L6" s="37"/>
      <c r="M6" s="38"/>
      <c r="N6" s="27"/>
    </row>
    <row r="7" spans="1:14" ht="15" customHeight="1">
      <c r="A7" s="27"/>
      <c r="B7" s="27"/>
      <c r="C7" s="74"/>
      <c r="D7" s="74"/>
      <c r="E7" s="74"/>
      <c r="F7" s="75"/>
      <c r="G7" s="74"/>
      <c r="H7" s="74"/>
      <c r="I7" s="27"/>
      <c r="K7" s="27"/>
      <c r="L7" s="39"/>
      <c r="M7" s="39"/>
      <c r="N7" s="27"/>
    </row>
    <row r="8" spans="1:14" ht="15" customHeight="1" thickBot="1">
      <c r="A8" s="27"/>
      <c r="B8" s="27"/>
      <c r="C8" s="27"/>
      <c r="D8" s="27"/>
      <c r="E8" s="27"/>
      <c r="G8" s="27"/>
      <c r="H8" s="27"/>
      <c r="I8" s="27"/>
      <c r="K8" s="28"/>
      <c r="L8" s="27"/>
      <c r="M8" s="27"/>
      <c r="N8" s="28"/>
    </row>
    <row r="9" spans="1:14" ht="15.75" customHeight="1">
      <c r="A9" s="27"/>
      <c r="B9" s="27"/>
      <c r="C9" s="27"/>
      <c r="D9" s="27"/>
      <c r="E9" s="27"/>
      <c r="G9" s="27"/>
      <c r="H9" s="27"/>
      <c r="I9" s="27"/>
      <c r="K9" s="28"/>
      <c r="L9" s="134" t="s">
        <v>187</v>
      </c>
      <c r="M9" s="135"/>
      <c r="N9" s="28"/>
    </row>
    <row r="10" spans="1:14" ht="15.75" thickBot="1">
      <c r="A10" s="27"/>
      <c r="B10" s="76" t="s">
        <v>18</v>
      </c>
      <c r="C10" s="27"/>
      <c r="D10" s="27"/>
      <c r="E10" s="27"/>
      <c r="G10" s="56" t="s">
        <v>24</v>
      </c>
      <c r="H10" s="56"/>
      <c r="I10" s="27"/>
      <c r="K10" s="28"/>
      <c r="L10" s="136"/>
      <c r="M10" s="137"/>
      <c r="N10" s="28"/>
    </row>
    <row r="11" spans="1:14" ht="30" customHeight="1">
      <c r="A11" s="149" t="s">
        <v>181</v>
      </c>
      <c r="B11" s="77" t="s">
        <v>1</v>
      </c>
      <c r="C11" s="97"/>
      <c r="D11" s="155" t="str">
        <f>IF(ISBLANK(C11),"Enter data","")</f>
        <v>Enter data</v>
      </c>
      <c r="E11" s="156"/>
      <c r="F11" s="78"/>
      <c r="G11" s="79" t="s">
        <v>5</v>
      </c>
      <c r="H11" s="157" t="str">
        <f>IFERROR(VLOOKUP(J11,Data!$A:$I,3,FALSE),'Lists &amp; wording'!H10)</f>
        <v>No Tender matching these parameters</v>
      </c>
      <c r="I11" s="158"/>
      <c r="J11" s="30" t="str">
        <f>CONCATENATE(C11,C12,C13)</f>
        <v/>
      </c>
      <c r="K11" s="28"/>
      <c r="L11" s="33"/>
      <c r="M11" s="34"/>
      <c r="N11" s="28"/>
    </row>
    <row r="12" spans="1:14" ht="45" customHeight="1" thickBot="1">
      <c r="A12" s="150"/>
      <c r="B12" s="80" t="s">
        <v>152</v>
      </c>
      <c r="C12" s="98"/>
      <c r="D12" s="155" t="str">
        <f>IF(ISBLANK(C12),"Enter data",IF(OR(ISBLANK(C11),ISBLANK(C12),ISBLANK(C13)),"",IF(H11='Lists &amp; wording'!H10,'Lists &amp; wording'!H10,"")))</f>
        <v>Enter data</v>
      </c>
      <c r="E12" s="156"/>
      <c r="F12" s="78"/>
      <c r="G12" s="81" t="s">
        <v>15</v>
      </c>
      <c r="H12" s="159" t="str">
        <f>IFERROR(VLOOKUP(J11,Data!$A:$I,6,FALSE),'Lists &amp; wording'!H10)</f>
        <v>No Tender matching these parameters</v>
      </c>
      <c r="I12" s="160"/>
      <c r="K12" s="28"/>
      <c r="L12" s="37"/>
      <c r="M12" s="38"/>
      <c r="N12" s="28"/>
    </row>
    <row r="13" spans="1:14" ht="30" customHeight="1" thickBot="1">
      <c r="A13" s="151"/>
      <c r="B13" s="82" t="s">
        <v>180</v>
      </c>
      <c r="C13" s="99"/>
      <c r="D13" s="155" t="str">
        <f>IF(ISBLANK(C13),"Enter data","")</f>
        <v>Enter data</v>
      </c>
      <c r="E13" s="156"/>
      <c r="F13" s="78"/>
      <c r="G13" s="83" t="s">
        <v>8</v>
      </c>
      <c r="H13" s="161" t="str">
        <f>IFERROR(VLOOKUP(J11,Data!$A:$I,8,FALSE),'Lists &amp; wording'!H10)</f>
        <v>No Tender matching these parameters</v>
      </c>
      <c r="I13" s="162"/>
      <c r="K13" s="28"/>
      <c r="L13" s="39"/>
      <c r="M13" s="39"/>
      <c r="N13" s="28"/>
    </row>
    <row r="14" spans="1:14" ht="29.25" customHeight="1" thickBot="1">
      <c r="A14" s="27"/>
      <c r="B14" s="76"/>
      <c r="C14" s="28"/>
      <c r="D14" s="27"/>
      <c r="E14" s="84"/>
      <c r="F14" s="85"/>
      <c r="G14" s="83" t="s">
        <v>16</v>
      </c>
      <c r="H14" s="161" t="str">
        <f>IFERROR(VLOOKUP(J11,Data!$A:$I,7,FALSE),'Lists &amp; wording'!H10)</f>
        <v>No Tender matching these parameters</v>
      </c>
      <c r="I14" s="162"/>
      <c r="K14" s="28"/>
      <c r="L14" s="134" t="s">
        <v>188</v>
      </c>
      <c r="M14" s="135"/>
      <c r="N14" s="28"/>
    </row>
    <row r="15" spans="1:14" ht="45.75" customHeight="1" thickBot="1">
      <c r="A15" s="46" t="s">
        <v>17</v>
      </c>
      <c r="B15" s="77" t="s">
        <v>11</v>
      </c>
      <c r="C15" s="105"/>
      <c r="D15" s="152" t="str">
        <f>IF(ISBLANK(C15),"Enter data",IF(AND(C13="restore",C15&gt;0,C15),"No availability payments for Restore contracts",""))</f>
        <v>Enter data</v>
      </c>
      <c r="E15" s="153"/>
      <c r="F15" s="85"/>
      <c r="G15" s="86" t="s">
        <v>9</v>
      </c>
      <c r="H15" s="163" t="str">
        <f>IFERROR(VLOOKUP(J11,Data!$A:$I,9,FALSE),'Lists &amp; wording'!H10)</f>
        <v>No Tender matching these parameters</v>
      </c>
      <c r="I15" s="164"/>
      <c r="K15" s="28"/>
      <c r="L15" s="33"/>
      <c r="M15" s="34"/>
      <c r="N15" s="28"/>
    </row>
    <row r="16" spans="1:14" ht="27.75" customHeight="1" thickBot="1">
      <c r="A16" s="49"/>
      <c r="B16" s="50" t="s">
        <v>12</v>
      </c>
      <c r="C16" s="106"/>
      <c r="D16" s="154" t="str">
        <f>IF(ISBLANK(C16),"Enter data","")</f>
        <v>Enter data</v>
      </c>
      <c r="E16" s="154"/>
      <c r="F16" s="87"/>
      <c r="G16" s="27"/>
      <c r="H16" s="27"/>
      <c r="I16" s="27"/>
      <c r="K16" s="28"/>
      <c r="L16" s="37"/>
      <c r="M16" s="38"/>
      <c r="N16" s="28"/>
    </row>
    <row r="17" spans="1:14" ht="15.75" thickBot="1">
      <c r="A17" s="52"/>
      <c r="B17" s="53" t="s">
        <v>10</v>
      </c>
      <c r="C17" s="99"/>
      <c r="D17" s="154" t="str">
        <f t="shared" ref="D17" si="0">IF(ISBLANK(C17),"Enter data","")</f>
        <v>Enter data</v>
      </c>
      <c r="E17" s="154"/>
      <c r="G17" s="27"/>
      <c r="H17" s="27"/>
      <c r="I17" s="27"/>
      <c r="K17" s="28"/>
      <c r="L17" s="35"/>
      <c r="M17" s="35"/>
      <c r="N17" s="28"/>
    </row>
    <row r="18" spans="1:14">
      <c r="A18" s="27"/>
      <c r="B18" s="27"/>
      <c r="C18" s="27"/>
      <c r="D18" s="27"/>
      <c r="E18" s="27"/>
      <c r="G18" s="27"/>
      <c r="H18" s="27"/>
      <c r="I18" s="27"/>
      <c r="K18" s="28"/>
      <c r="L18" s="35"/>
      <c r="M18" s="35"/>
      <c r="N18" s="28"/>
    </row>
    <row r="19" spans="1:14">
      <c r="A19" s="42"/>
      <c r="B19" s="56"/>
      <c r="C19" s="57"/>
      <c r="D19" s="27"/>
      <c r="E19" s="58"/>
      <c r="F19" s="88"/>
      <c r="G19" s="57"/>
      <c r="H19" s="44"/>
      <c r="I19" s="27"/>
      <c r="K19" s="28"/>
      <c r="L19" s="39"/>
      <c r="M19" s="39"/>
      <c r="N19" s="28"/>
    </row>
    <row r="20" spans="1:14" ht="15.75" thickBot="1">
      <c r="A20" s="27"/>
      <c r="B20" s="27"/>
      <c r="C20" s="27"/>
      <c r="D20" s="27"/>
      <c r="E20" s="27"/>
      <c r="G20" s="27"/>
      <c r="H20" s="27"/>
      <c r="I20" s="27"/>
      <c r="K20" s="28"/>
      <c r="L20" s="27"/>
      <c r="M20" s="27"/>
      <c r="N20" s="28"/>
    </row>
    <row r="21" spans="1:14" ht="15" customHeight="1">
      <c r="A21" s="176" t="s">
        <v>21</v>
      </c>
      <c r="B21" s="177"/>
      <c r="C21" s="178"/>
      <c r="D21" s="171" t="s">
        <v>23</v>
      </c>
      <c r="E21" s="173" t="s">
        <v>22</v>
      </c>
      <c r="F21" s="174"/>
      <c r="G21" s="174"/>
      <c r="H21" s="175"/>
      <c r="I21" s="171" t="s">
        <v>14</v>
      </c>
      <c r="K21" s="28"/>
      <c r="L21" s="27"/>
      <c r="M21" s="27"/>
      <c r="N21" s="28"/>
    </row>
    <row r="22" spans="1:14" ht="30">
      <c r="A22" s="60" t="s">
        <v>19</v>
      </c>
      <c r="B22" s="61" t="s">
        <v>20</v>
      </c>
      <c r="C22" s="62" t="s">
        <v>25</v>
      </c>
      <c r="D22" s="172"/>
      <c r="E22" s="64" t="s">
        <v>19</v>
      </c>
      <c r="F22" s="89"/>
      <c r="G22" s="65" t="s">
        <v>6</v>
      </c>
      <c r="H22" s="62" t="s">
        <v>13</v>
      </c>
      <c r="I22" s="172"/>
      <c r="K22" s="28"/>
      <c r="L22" s="27"/>
      <c r="M22" s="27"/>
      <c r="N22" s="28"/>
    </row>
    <row r="23" spans="1:14" ht="15.75" thickBot="1">
      <c r="A23" s="100" t="str">
        <f>IFERROR(C15*H13*C17,"")</f>
        <v/>
      </c>
      <c r="B23" s="101" t="str">
        <f>IFERROR(C16*H14*C17,"")</f>
        <v/>
      </c>
      <c r="C23" s="102" t="str">
        <f>IFERROR(A23+B23,"")</f>
        <v/>
      </c>
      <c r="D23" s="103" t="str">
        <f>IFERROR(C17/H15,"")</f>
        <v/>
      </c>
      <c r="E23" s="100" t="str">
        <f>IFERROR(C15*H13*H15,"")</f>
        <v/>
      </c>
      <c r="F23" s="104"/>
      <c r="G23" s="101" t="str">
        <f>IFERROR(C16*H14*H15,"")</f>
        <v/>
      </c>
      <c r="H23" s="102" t="str">
        <f>IFERROR(E23+G23,"")</f>
        <v/>
      </c>
      <c r="I23" s="103" t="str">
        <f>IFERROR(H23/H12,"")</f>
        <v/>
      </c>
      <c r="K23" s="28"/>
      <c r="L23" s="27"/>
      <c r="M23" s="27"/>
      <c r="N23" s="28"/>
    </row>
    <row r="24" spans="1:14" ht="15.75" customHeight="1" thickBot="1">
      <c r="A24" s="27"/>
      <c r="B24" s="27"/>
      <c r="C24" s="27"/>
      <c r="D24" s="27"/>
      <c r="E24" s="27"/>
      <c r="G24" s="27"/>
      <c r="H24" s="27"/>
      <c r="I24" s="27"/>
      <c r="K24" s="28"/>
      <c r="L24" s="27"/>
      <c r="M24" s="27"/>
      <c r="N24" s="28"/>
    </row>
    <row r="25" spans="1:14">
      <c r="A25" s="27"/>
      <c r="B25" s="169" t="s">
        <v>183</v>
      </c>
      <c r="C25" s="165" t="str">
        <f>IF(OR(H23=0,H23=""),"",IF(I23&gt;1,'Lists &amp; wording'!I3,'Lists &amp; wording'!I2))</f>
        <v/>
      </c>
      <c r="D25" s="165"/>
      <c r="E25" s="165"/>
      <c r="F25" s="165"/>
      <c r="G25" s="165"/>
      <c r="H25" s="166"/>
      <c r="I25" s="27"/>
      <c r="K25" s="28"/>
      <c r="L25" s="27"/>
      <c r="M25" s="27"/>
      <c r="N25" s="28"/>
    </row>
    <row r="26" spans="1:14" ht="35.25" customHeight="1" thickBot="1">
      <c r="A26" s="27"/>
      <c r="B26" s="170"/>
      <c r="C26" s="167"/>
      <c r="D26" s="167"/>
      <c r="E26" s="167"/>
      <c r="F26" s="167"/>
      <c r="G26" s="167"/>
      <c r="H26" s="168"/>
      <c r="I26" s="27"/>
      <c r="K26" s="28"/>
      <c r="L26" s="27"/>
      <c r="M26" s="27"/>
      <c r="N26" s="28"/>
    </row>
    <row r="27" spans="1:14">
      <c r="A27" s="27"/>
      <c r="B27" s="27"/>
      <c r="C27" s="27"/>
      <c r="D27" s="27"/>
      <c r="E27" s="27"/>
      <c r="G27" s="27"/>
      <c r="H27" s="27"/>
      <c r="I27" s="27"/>
      <c r="K27" s="28"/>
      <c r="L27" s="27"/>
      <c r="M27" s="27"/>
      <c r="N27" s="28"/>
    </row>
    <row r="28" spans="1:14">
      <c r="K28" s="29"/>
      <c r="N28" s="29"/>
    </row>
    <row r="29" spans="1:14">
      <c r="K29" s="29"/>
      <c r="N29" s="29"/>
    </row>
    <row r="30" spans="1:14">
      <c r="K30" s="29"/>
      <c r="N30" s="29"/>
    </row>
  </sheetData>
  <sheetProtection algorithmName="SHA-512" hashValue="CQMyB/aKIw8+YXWTbJsTpYugr4x0nmHL+bDPDIwV4Br+amIcwKbSB3WcqyEd/86Jdw/EjznifxL2tiHA0YxOGg==" saltValue="lXuphAfVUgZrtH/S7/4ADw==" spinCount="100000" sheet="1" objects="1" scenarios="1"/>
  <mergeCells count="23">
    <mergeCell ref="C2:G4"/>
    <mergeCell ref="L2:M2"/>
    <mergeCell ref="L3:M3"/>
    <mergeCell ref="L9:M10"/>
    <mergeCell ref="L14:M14"/>
    <mergeCell ref="C25:H26"/>
    <mergeCell ref="B25:B26"/>
    <mergeCell ref="I21:I22"/>
    <mergeCell ref="E21:H21"/>
    <mergeCell ref="A21:C21"/>
    <mergeCell ref="D21:D22"/>
    <mergeCell ref="H11:I11"/>
    <mergeCell ref="H12:I12"/>
    <mergeCell ref="H13:I13"/>
    <mergeCell ref="H14:I14"/>
    <mergeCell ref="H15:I15"/>
    <mergeCell ref="A11:A13"/>
    <mergeCell ref="D15:E15"/>
    <mergeCell ref="D16:E16"/>
    <mergeCell ref="D17:E17"/>
    <mergeCell ref="D12:E12"/>
    <mergeCell ref="D11:E11"/>
    <mergeCell ref="D13:E13"/>
  </mergeCells>
  <conditionalFormatting sqref="C15:C16">
    <cfRule type="notContainsBlanks" dxfId="14" priority="9">
      <formula>LEN(TRIM(C15))&gt;0</formula>
    </cfRule>
  </conditionalFormatting>
  <conditionalFormatting sqref="E14:F14 D15 F15">
    <cfRule type="notContainsBlanks" dxfId="13" priority="6">
      <formula>LEN(TRIM(D14))&gt;0</formula>
    </cfRule>
  </conditionalFormatting>
  <conditionalFormatting sqref="C11:C13 C15:C17">
    <cfRule type="containsBlanks" dxfId="12" priority="10">
      <formula>LEN(TRIM(C11))=0</formula>
    </cfRule>
  </conditionalFormatting>
  <conditionalFormatting sqref="I23 C25">
    <cfRule type="expression" dxfId="11" priority="7">
      <formula>IF($I$23&lt;=1,TRUE,FALSE)</formula>
    </cfRule>
    <cfRule type="expression" dxfId="10" priority="8">
      <formula>IF($I$23&gt;1,TRUE,FALSE)</formula>
    </cfRule>
  </conditionalFormatting>
  <dataValidations count="2">
    <dataValidation type="list" allowBlank="1" showInputMessage="1" showErrorMessage="1" sqref="C12" xr:uid="{8C6A2032-0D70-4F68-809A-6E78D6D29D12}">
      <formula1>"W22/23,S23,W23/24"</formula1>
    </dataValidation>
    <dataValidation type="decimal" allowBlank="1" showInputMessage="1" showErrorMessage="1" sqref="C15:C17" xr:uid="{1363DF9B-FE81-48FF-9E8D-FBD96C207E23}">
      <formula1>0</formula1>
      <formula2>1E+26</formula2>
    </dataValidation>
  </dataValidations>
  <hyperlinks>
    <hyperlink ref="L14:M18" r:id="rId1" display="Click here to contact us" xr:uid="{0AC8286C-5B29-4480-A2D1-AA6C54C86522}"/>
    <hyperlink ref="L3:M6" r:id="rId2" display="Click here to visit Piclo" xr:uid="{C64FCD20-B128-4ACB-88D3-A5300950A2D1}"/>
    <hyperlink ref="L14:M16" r:id="rId3" display="Click here to contact us" xr:uid="{A16667F8-CD1D-41E2-A566-030D64EA0A7B}"/>
  </hyperlinks>
  <pageMargins left="0.7" right="0.7" top="0.75" bottom="0.75" header="0.3" footer="0.3"/>
  <pageSetup paperSize="9" orientation="portrait" verticalDpi="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5F53BC1-68E5-4B20-A54D-9786D428AA33}">
          <x14:formula1>
            <xm:f>'Lists &amp; wording'!$A$2:$A$58</xm:f>
          </x14:formula1>
          <xm:sqref>C11</xm:sqref>
        </x14:dataValidation>
        <x14:dataValidation type="list" allowBlank="1" showInputMessage="1" showErrorMessage="1" xr:uid="{F848F479-2CF7-403D-87EC-E13F909BCB9B}">
          <x14:formula1>
            <xm:f>'Lists &amp; wording'!$C$2:$C$4</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5B87-F46C-4C26-843D-F9A62C08A38B}">
  <dimension ref="A1:P34"/>
  <sheetViews>
    <sheetView zoomScale="80" zoomScaleNormal="80" workbookViewId="0">
      <selection activeCell="C22" sqref="C22:H23"/>
    </sheetView>
  </sheetViews>
  <sheetFormatPr defaultColWidth="9.140625" defaultRowHeight="15"/>
  <cols>
    <col min="1" max="1" width="13.5703125" style="30" bestFit="1" customWidth="1"/>
    <col min="2" max="2" width="18.140625" style="30" customWidth="1"/>
    <col min="3" max="3" width="13.85546875" style="30" bestFit="1" customWidth="1"/>
    <col min="4" max="4" width="30.140625" style="30" customWidth="1"/>
    <col min="5" max="5" width="39.42578125" style="30" hidden="1" customWidth="1"/>
    <col min="6" max="6" width="21.85546875" style="30" bestFit="1" customWidth="1"/>
    <col min="7" max="7" width="20.7109375" style="30" customWidth="1"/>
    <col min="8" max="8" width="20.7109375" style="30" bestFit="1" customWidth="1"/>
    <col min="9" max="9" width="15.5703125" style="30" customWidth="1"/>
    <col min="10" max="10" width="5.28515625" style="30" customWidth="1"/>
    <col min="11" max="11" width="9.140625" style="30"/>
    <col min="12" max="12" width="11.42578125" style="30" customWidth="1"/>
    <col min="13" max="13" width="9.140625" style="29"/>
    <col min="14" max="14" width="11.42578125" style="29" customWidth="1"/>
    <col min="15" max="15" width="10.42578125" style="30" customWidth="1"/>
    <col min="16" max="16" width="14.85546875" style="30" customWidth="1"/>
    <col min="17" max="16384" width="9.140625" style="30"/>
  </cols>
  <sheetData>
    <row r="1" spans="1:15" ht="15.75" thickBot="1">
      <c r="A1" s="27"/>
      <c r="B1" s="27"/>
      <c r="C1" s="27"/>
      <c r="D1" s="27"/>
      <c r="E1" s="27"/>
      <c r="F1" s="27"/>
      <c r="G1" s="27"/>
      <c r="H1" s="27"/>
      <c r="I1" s="27"/>
      <c r="J1" s="27"/>
      <c r="K1" s="27"/>
      <c r="L1" s="27"/>
      <c r="M1" s="28"/>
    </row>
    <row r="2" spans="1:15" ht="15.75" customHeight="1" thickBot="1">
      <c r="A2" s="27"/>
      <c r="B2" s="27"/>
      <c r="C2" s="140" t="s">
        <v>189</v>
      </c>
      <c r="D2" s="141"/>
      <c r="E2" s="141"/>
      <c r="F2" s="141"/>
      <c r="G2" s="142"/>
      <c r="H2" s="27"/>
      <c r="I2" s="27"/>
      <c r="J2" s="27"/>
      <c r="K2" s="179"/>
      <c r="L2" s="179"/>
      <c r="M2" s="31"/>
      <c r="N2" s="32"/>
    </row>
    <row r="3" spans="1:15" ht="36" customHeight="1">
      <c r="A3" s="27"/>
      <c r="B3" s="27"/>
      <c r="C3" s="143"/>
      <c r="D3" s="144"/>
      <c r="E3" s="144"/>
      <c r="F3" s="144"/>
      <c r="G3" s="145"/>
      <c r="H3" s="27"/>
      <c r="I3" s="27"/>
      <c r="J3" s="27"/>
      <c r="K3" s="134" t="s">
        <v>186</v>
      </c>
      <c r="L3" s="135"/>
      <c r="M3" s="31"/>
      <c r="N3" s="32"/>
    </row>
    <row r="4" spans="1:15" ht="36" customHeight="1" thickBot="1">
      <c r="A4" s="27"/>
      <c r="B4" s="27"/>
      <c r="C4" s="146"/>
      <c r="D4" s="147"/>
      <c r="E4" s="147"/>
      <c r="F4" s="147"/>
      <c r="G4" s="148"/>
      <c r="H4" s="27"/>
      <c r="I4" s="27"/>
      <c r="J4" s="27"/>
      <c r="K4" s="33"/>
      <c r="L4" s="34"/>
      <c r="M4" s="35"/>
      <c r="N4" s="36"/>
    </row>
    <row r="5" spans="1:15" ht="15.75" customHeight="1">
      <c r="A5" s="27"/>
      <c r="B5" s="27"/>
      <c r="C5" s="27"/>
      <c r="D5" s="27"/>
      <c r="E5" s="27"/>
      <c r="F5" s="27"/>
      <c r="G5" s="27"/>
      <c r="H5" s="27"/>
      <c r="I5" s="27"/>
      <c r="J5" s="27"/>
      <c r="K5" s="33"/>
      <c r="L5" s="34"/>
      <c r="M5" s="35"/>
      <c r="N5" s="36"/>
    </row>
    <row r="6" spans="1:15" ht="15.75" thickBot="1">
      <c r="A6" s="27"/>
      <c r="B6" s="27"/>
      <c r="C6" s="27"/>
      <c r="D6" s="27"/>
      <c r="E6" s="27"/>
      <c r="F6" s="27"/>
      <c r="G6" s="27"/>
      <c r="H6" s="27"/>
      <c r="I6" s="27"/>
      <c r="J6" s="27"/>
      <c r="K6" s="37"/>
      <c r="L6" s="38"/>
      <c r="M6" s="35"/>
      <c r="N6" s="36"/>
    </row>
    <row r="7" spans="1:15">
      <c r="A7" s="27"/>
      <c r="B7" s="27"/>
      <c r="C7" s="27"/>
      <c r="D7" s="27"/>
      <c r="E7" s="27"/>
      <c r="F7" s="27"/>
      <c r="G7" s="27"/>
      <c r="H7" s="27"/>
      <c r="I7" s="27"/>
      <c r="J7" s="27"/>
      <c r="K7" s="39"/>
      <c r="L7" s="39"/>
      <c r="M7" s="35"/>
      <c r="N7" s="36"/>
    </row>
    <row r="8" spans="1:15" ht="15.75" thickBot="1">
      <c r="A8" s="27"/>
      <c r="B8" s="27"/>
      <c r="C8" s="27"/>
      <c r="D8" s="27"/>
      <c r="E8" s="27"/>
      <c r="F8" s="27"/>
      <c r="G8" s="27"/>
      <c r="H8" s="27"/>
      <c r="I8" s="27"/>
      <c r="J8" s="27"/>
      <c r="K8" s="27"/>
      <c r="L8" s="27"/>
      <c r="M8" s="35"/>
      <c r="N8" s="36"/>
    </row>
    <row r="9" spans="1:15" ht="15" customHeight="1">
      <c r="A9" s="189" t="s">
        <v>18</v>
      </c>
      <c r="B9" s="189"/>
      <c r="C9" s="189"/>
      <c r="D9" s="27"/>
      <c r="E9" s="27"/>
      <c r="F9" s="27"/>
      <c r="G9" s="187" t="s">
        <v>182</v>
      </c>
      <c r="H9" s="187"/>
      <c r="I9" s="27"/>
      <c r="J9" s="27"/>
      <c r="K9" s="134" t="s">
        <v>187</v>
      </c>
      <c r="L9" s="135"/>
      <c r="M9" s="40"/>
      <c r="N9" s="41"/>
    </row>
    <row r="10" spans="1:15" ht="15" customHeight="1" thickBot="1">
      <c r="A10" s="188"/>
      <c r="B10" s="188"/>
      <c r="C10" s="188"/>
      <c r="D10" s="42"/>
      <c r="E10" s="42"/>
      <c r="F10" s="27"/>
      <c r="G10" s="188"/>
      <c r="H10" s="188"/>
      <c r="I10" s="43"/>
      <c r="J10" s="44"/>
      <c r="K10" s="136"/>
      <c r="L10" s="137"/>
      <c r="M10" s="28"/>
      <c r="O10" s="45"/>
    </row>
    <row r="11" spans="1:15" ht="45" customHeight="1">
      <c r="A11" s="46" t="s">
        <v>17</v>
      </c>
      <c r="B11" s="47" t="s">
        <v>11</v>
      </c>
      <c r="C11" s="2"/>
      <c r="D11" s="180" t="str">
        <f>IF(ISBLANK(H11),"Enter data","")</f>
        <v>Enter data</v>
      </c>
      <c r="E11" s="152"/>
      <c r="F11" s="152"/>
      <c r="G11" s="48" t="s">
        <v>15</v>
      </c>
      <c r="H11" s="71"/>
      <c r="I11" s="107" t="str">
        <f>IF(ISBLANK(H11),"Enter data","")</f>
        <v>Enter data</v>
      </c>
      <c r="J11" s="44"/>
      <c r="K11" s="33"/>
      <c r="L11" s="34"/>
      <c r="M11" s="31"/>
      <c r="N11" s="32"/>
      <c r="O11" s="45"/>
    </row>
    <row r="12" spans="1:15" ht="20.100000000000001" customHeight="1" thickBot="1">
      <c r="A12" s="49"/>
      <c r="B12" s="50" t="s">
        <v>12</v>
      </c>
      <c r="C12" s="3"/>
      <c r="D12" s="180" t="str">
        <f>IF(ISBLANK(C12),"Enter data","")</f>
        <v>Enter data</v>
      </c>
      <c r="E12" s="152"/>
      <c r="F12" s="152"/>
      <c r="G12" s="51" t="s">
        <v>8</v>
      </c>
      <c r="H12" s="72"/>
      <c r="I12" s="107" t="str">
        <f t="shared" ref="I12:I14" si="0">IF(ISBLANK(H12),"Enter data","")</f>
        <v>Enter data</v>
      </c>
      <c r="J12" s="44"/>
      <c r="K12" s="37"/>
      <c r="L12" s="38"/>
      <c r="M12" s="31"/>
      <c r="N12" s="32"/>
      <c r="O12" s="45"/>
    </row>
    <row r="13" spans="1:15" ht="20.100000000000001" customHeight="1" thickBot="1">
      <c r="A13" s="52"/>
      <c r="B13" s="53" t="s">
        <v>10</v>
      </c>
      <c r="C13" s="4"/>
      <c r="D13" s="180" t="str">
        <f>IF(ISBLANK(C13),"Enter data",IF(C13&gt;H14,"Capacity exceeds network requirements",""))</f>
        <v>Enter data</v>
      </c>
      <c r="E13" s="152"/>
      <c r="F13" s="152"/>
      <c r="G13" s="51" t="s">
        <v>16</v>
      </c>
      <c r="H13" s="72"/>
      <c r="I13" s="107" t="str">
        <f t="shared" si="0"/>
        <v>Enter data</v>
      </c>
      <c r="J13" s="44"/>
      <c r="K13" s="39"/>
      <c r="L13" s="39"/>
      <c r="M13" s="35"/>
      <c r="N13" s="36"/>
      <c r="O13" s="45"/>
    </row>
    <row r="14" spans="1:15" ht="45" customHeight="1" thickBot="1">
      <c r="A14" s="27"/>
      <c r="B14" s="27"/>
      <c r="C14" s="27"/>
      <c r="D14" s="54"/>
      <c r="E14" s="27"/>
      <c r="F14" s="27"/>
      <c r="G14" s="55" t="s">
        <v>9</v>
      </c>
      <c r="H14" s="73"/>
      <c r="I14" s="107" t="str">
        <f t="shared" si="0"/>
        <v>Enter data</v>
      </c>
      <c r="J14" s="27"/>
      <c r="K14" s="181" t="s">
        <v>188</v>
      </c>
      <c r="L14" s="182"/>
      <c r="M14" s="35"/>
      <c r="N14" s="36"/>
    </row>
    <row r="15" spans="1:15">
      <c r="A15" s="42"/>
      <c r="B15" s="56"/>
      <c r="C15" s="57"/>
      <c r="D15" s="27"/>
      <c r="E15" s="27"/>
      <c r="F15" s="58"/>
      <c r="G15" s="58"/>
      <c r="H15" s="57"/>
      <c r="I15" s="27"/>
      <c r="J15" s="27"/>
      <c r="K15" s="33"/>
      <c r="L15" s="34"/>
      <c r="M15" s="40"/>
      <c r="N15" s="41"/>
    </row>
    <row r="16" spans="1:15" ht="15.75" thickBot="1">
      <c r="A16" s="27"/>
      <c r="B16" s="27"/>
      <c r="C16" s="27"/>
      <c r="D16" s="27"/>
      <c r="E16" s="27"/>
      <c r="F16" s="27"/>
      <c r="G16" s="27"/>
      <c r="H16" s="27"/>
      <c r="I16" s="27"/>
      <c r="J16" s="27"/>
      <c r="K16" s="33"/>
      <c r="L16" s="34"/>
      <c r="M16" s="31"/>
      <c r="N16" s="32"/>
    </row>
    <row r="17" spans="1:16" ht="15" customHeight="1" thickBot="1">
      <c r="A17" s="176" t="s">
        <v>21</v>
      </c>
      <c r="B17" s="177"/>
      <c r="C17" s="178"/>
      <c r="D17" s="171" t="s">
        <v>23</v>
      </c>
      <c r="E17" s="59"/>
      <c r="F17" s="173" t="s">
        <v>22</v>
      </c>
      <c r="G17" s="174"/>
      <c r="H17" s="174"/>
      <c r="I17" s="171" t="s">
        <v>14</v>
      </c>
      <c r="J17" s="27"/>
      <c r="K17" s="37"/>
      <c r="L17" s="38"/>
      <c r="M17" s="35"/>
      <c r="N17" s="36"/>
    </row>
    <row r="18" spans="1:16" ht="30">
      <c r="A18" s="60" t="s">
        <v>19</v>
      </c>
      <c r="B18" s="61" t="s">
        <v>20</v>
      </c>
      <c r="C18" s="62" t="s">
        <v>25</v>
      </c>
      <c r="D18" s="172"/>
      <c r="E18" s="63"/>
      <c r="F18" s="64" t="s">
        <v>19</v>
      </c>
      <c r="G18" s="65" t="s">
        <v>6</v>
      </c>
      <c r="H18" s="62" t="s">
        <v>13</v>
      </c>
      <c r="I18" s="172"/>
      <c r="J18" s="27"/>
      <c r="K18" s="35"/>
      <c r="L18" s="35"/>
      <c r="M18" s="35"/>
      <c r="N18" s="36"/>
    </row>
    <row r="19" spans="1:16" ht="15.75" thickBot="1">
      <c r="A19" s="66">
        <f>IFERROR(C11*H12*C13,"")</f>
        <v>0</v>
      </c>
      <c r="B19" s="67">
        <f>IFERROR(C12*H13*C13,"")</f>
        <v>0</v>
      </c>
      <c r="C19" s="68">
        <f>IFERROR(A19+B19,"")</f>
        <v>0</v>
      </c>
      <c r="D19" s="69" t="str">
        <f>IFERROR(C13/H14,"")</f>
        <v/>
      </c>
      <c r="E19" s="70"/>
      <c r="F19" s="66">
        <f>IFERROR(C11*H12*H14,"")</f>
        <v>0</v>
      </c>
      <c r="G19" s="67">
        <f>IFERROR(C12*H13*H14,"")</f>
        <v>0</v>
      </c>
      <c r="H19" s="68">
        <f>IFERROR(F19+G19,"")</f>
        <v>0</v>
      </c>
      <c r="I19" s="69" t="str">
        <f>IFERROR(H19/H11,"")</f>
        <v/>
      </c>
      <c r="J19" s="27"/>
      <c r="K19" s="39"/>
      <c r="L19" s="39"/>
      <c r="M19" s="35"/>
      <c r="N19" s="36"/>
    </row>
    <row r="20" spans="1:16">
      <c r="A20" s="27"/>
      <c r="B20" s="27"/>
      <c r="C20" s="27"/>
      <c r="D20" s="27"/>
      <c r="E20" s="27"/>
      <c r="F20" s="27"/>
      <c r="G20" s="27"/>
      <c r="H20" s="27"/>
      <c r="I20" s="27"/>
      <c r="J20" s="27"/>
      <c r="K20" s="27"/>
      <c r="L20" s="27"/>
      <c r="M20" s="35"/>
      <c r="N20" s="36"/>
    </row>
    <row r="21" spans="1:16" ht="15.75" thickBot="1">
      <c r="A21" s="27"/>
      <c r="B21" s="27"/>
      <c r="C21" s="27"/>
      <c r="D21" s="27"/>
      <c r="E21" s="27"/>
      <c r="F21" s="27"/>
      <c r="G21" s="27"/>
      <c r="H21" s="27"/>
      <c r="I21" s="27"/>
      <c r="J21" s="27"/>
      <c r="K21" s="27"/>
      <c r="L21" s="27"/>
      <c r="M21" s="40"/>
      <c r="N21" s="41"/>
    </row>
    <row r="22" spans="1:16">
      <c r="A22" s="27"/>
      <c r="B22" s="169" t="s">
        <v>183</v>
      </c>
      <c r="C22" s="183" t="str">
        <f>IF(H19=0,"",IF(I19&gt;1,'Lists &amp; wording'!I3,'Lists &amp; wording'!I2))</f>
        <v/>
      </c>
      <c r="D22" s="183"/>
      <c r="E22" s="183"/>
      <c r="F22" s="183"/>
      <c r="G22" s="183"/>
      <c r="H22" s="184"/>
      <c r="I22" s="27"/>
      <c r="J22" s="28"/>
      <c r="K22" s="27"/>
      <c r="L22" s="27"/>
      <c r="M22" s="28"/>
      <c r="N22" s="30"/>
    </row>
    <row r="23" spans="1:16" ht="35.25" customHeight="1" thickBot="1">
      <c r="A23" s="27"/>
      <c r="B23" s="170"/>
      <c r="C23" s="185"/>
      <c r="D23" s="185"/>
      <c r="E23" s="185"/>
      <c r="F23" s="185"/>
      <c r="G23" s="185"/>
      <c r="H23" s="186"/>
      <c r="I23" s="27"/>
      <c r="J23" s="28"/>
      <c r="K23" s="27"/>
      <c r="L23" s="27"/>
      <c r="M23" s="28"/>
      <c r="N23" s="30"/>
    </row>
    <row r="24" spans="1:16">
      <c r="A24" s="27"/>
      <c r="B24" s="27"/>
      <c r="C24" s="27"/>
      <c r="D24" s="27"/>
      <c r="E24" s="27"/>
      <c r="F24" s="27"/>
      <c r="G24" s="27"/>
      <c r="H24" s="27"/>
      <c r="I24" s="27"/>
      <c r="J24" s="27"/>
      <c r="K24" s="27"/>
      <c r="L24" s="27"/>
      <c r="M24" s="28"/>
    </row>
    <row r="26" spans="1:16">
      <c r="I26" s="45"/>
      <c r="J26" s="45"/>
      <c r="O26" s="45"/>
      <c r="P26" s="45"/>
    </row>
    <row r="27" spans="1:16">
      <c r="I27" s="45"/>
      <c r="J27" s="45"/>
      <c r="O27" s="45"/>
      <c r="P27" s="45"/>
    </row>
    <row r="28" spans="1:16">
      <c r="I28" s="45"/>
      <c r="J28" s="45"/>
      <c r="O28" s="45"/>
      <c r="P28" s="45"/>
    </row>
    <row r="29" spans="1:16">
      <c r="I29" s="45"/>
      <c r="J29" s="45"/>
      <c r="O29" s="45"/>
      <c r="P29" s="45"/>
    </row>
    <row r="30" spans="1:16">
      <c r="I30" s="45"/>
      <c r="J30" s="45"/>
      <c r="O30" s="45"/>
      <c r="P30" s="45"/>
    </row>
    <row r="31" spans="1:16">
      <c r="I31" s="45"/>
      <c r="J31" s="45"/>
      <c r="O31" s="45"/>
      <c r="P31" s="45"/>
    </row>
    <row r="32" spans="1:16">
      <c r="I32" s="45"/>
      <c r="J32" s="45"/>
      <c r="O32" s="45"/>
      <c r="P32" s="45"/>
    </row>
    <row r="33" spans="9:16">
      <c r="I33" s="45"/>
      <c r="J33" s="45"/>
      <c r="O33" s="45"/>
      <c r="P33" s="45"/>
    </row>
    <row r="34" spans="9:16">
      <c r="I34" s="45"/>
      <c r="J34" s="45"/>
      <c r="O34" s="45"/>
      <c r="P34" s="45"/>
    </row>
  </sheetData>
  <sheetProtection algorithmName="SHA-512" hashValue="fzFbn8DiTaMAuNynddCB0GoHsS/kr5uTaXZiyzo40LX4PD5SYC1ji25D/fY5RS5Mqno71X2fcgTj+K35iblFbA==" saltValue="GeDr9+ujbuZyLtn67kDt3g==" spinCount="100000" sheet="1" objects="1" scenarios="1"/>
  <mergeCells count="16">
    <mergeCell ref="B22:B23"/>
    <mergeCell ref="C22:H23"/>
    <mergeCell ref="G9:H10"/>
    <mergeCell ref="D13:F13"/>
    <mergeCell ref="A9:C10"/>
    <mergeCell ref="F17:H17"/>
    <mergeCell ref="K9:L10"/>
    <mergeCell ref="C2:G4"/>
    <mergeCell ref="K2:L2"/>
    <mergeCell ref="K3:L3"/>
    <mergeCell ref="K14:L14"/>
    <mergeCell ref="I17:I18"/>
    <mergeCell ref="A17:C17"/>
    <mergeCell ref="D17:D18"/>
    <mergeCell ref="D12:F12"/>
    <mergeCell ref="D11:F11"/>
  </mergeCells>
  <conditionalFormatting sqref="C11:C12">
    <cfRule type="notContainsBlanks" dxfId="9" priority="11">
      <formula>LEN(TRIM(C11))&gt;0</formula>
    </cfRule>
  </conditionalFormatting>
  <conditionalFormatting sqref="D10:E10 D11">
    <cfRule type="notContainsBlanks" dxfId="8" priority="8">
      <formula>LEN(TRIM(D10))&gt;0</formula>
    </cfRule>
  </conditionalFormatting>
  <conditionalFormatting sqref="H11:H14 C11:C13">
    <cfRule type="containsBlanks" dxfId="7" priority="6">
      <formula>LEN(TRIM(C11))=0</formula>
    </cfRule>
  </conditionalFormatting>
  <conditionalFormatting sqref="A9">
    <cfRule type="expression" dxfId="6" priority="5" stopIfTrue="1">
      <formula>IF($C$9="no",TRUE,FALSE)</formula>
    </cfRule>
  </conditionalFormatting>
  <conditionalFormatting sqref="I19 C22">
    <cfRule type="expression" dxfId="5" priority="9">
      <formula>IF($I$23&lt;=1,TRUE,FALSE)</formula>
    </cfRule>
    <cfRule type="expression" dxfId="4" priority="10">
      <formula>IF($I$23&gt;1,TRUE,FALSE)</formula>
    </cfRule>
  </conditionalFormatting>
  <conditionalFormatting sqref="D12">
    <cfRule type="notContainsBlanks" dxfId="3" priority="2">
      <formula>LEN(TRIM(D12))&gt;0</formula>
    </cfRule>
  </conditionalFormatting>
  <conditionalFormatting sqref="D13">
    <cfRule type="notContainsBlanks" dxfId="2" priority="1">
      <formula>LEN(TRIM(D13))&gt;0</formula>
    </cfRule>
  </conditionalFormatting>
  <hyperlinks>
    <hyperlink ref="K14:L18" r:id="rId1" display="Click here to contact us" xr:uid="{57475A3F-4F3F-408A-BFA2-CBB252BC09A8}"/>
    <hyperlink ref="K3:L6" r:id="rId2" display="Click here to visit Piclo" xr:uid="{D9F59F36-BDBA-4D07-989B-7AB41DEAF061}"/>
    <hyperlink ref="K14:L17" r:id="rId3" display="Click here to contact us" xr:uid="{C47F2EA3-0935-45F1-9F3F-BB096FC6102D}"/>
  </hyperlinks>
  <pageMargins left="0.7" right="0.7" top="0.75" bottom="0.75" header="0.3" footer="0.3"/>
  <pageSetup paperSize="9" orientation="portrait" verticalDpi="0" r:id="rId4"/>
  <drawing r:id="rId5"/>
  <extLst>
    <ext xmlns:x14="http://schemas.microsoft.com/office/spreadsheetml/2009/9/main" uri="{78C0D931-6437-407d-A8EE-F0AAD7539E65}">
      <x14:conditionalFormattings>
        <x14:conditionalFormatting xmlns:xm="http://schemas.microsoft.com/office/excel/2006/main">
          <x14:cfRule type="expression" priority="3" id="{C5A9751E-D5BD-4015-972F-C609ABEF578D}">
            <xm:f>IF('Tender Finder'!$I$23&lt;=1,TRUE,FALSE)</xm:f>
            <x14:dxf>
              <font>
                <color rgb="FF00B050"/>
              </font>
            </x14:dxf>
          </x14:cfRule>
          <x14:cfRule type="expression" priority="4" id="{4C0BBD8C-A283-443C-9532-79EDC0068BBA}">
            <xm:f>IF('Tender Finder'!$I$23&gt;1,TRUE,FALSE)</xm:f>
            <x14:dxf>
              <font>
                <color rgb="FFFF0000"/>
              </font>
              <fill>
                <patternFill patternType="none">
                  <bgColor auto="1"/>
                </patternFill>
              </fill>
            </x14:dxf>
          </x14:cfRule>
          <xm:sqref>C22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6293-32C5-4D06-ABFC-CA13983FE186}">
  <dimension ref="A1:I135"/>
  <sheetViews>
    <sheetView workbookViewId="0">
      <selection activeCell="I11" sqref="I11"/>
    </sheetView>
  </sheetViews>
  <sheetFormatPr defaultRowHeight="15"/>
  <cols>
    <col min="1" max="1" width="18.7109375" bestFit="1" customWidth="1"/>
    <col min="8" max="8" width="19" bestFit="1" customWidth="1"/>
    <col min="9" max="9" width="42.28515625" bestFit="1" customWidth="1"/>
  </cols>
  <sheetData>
    <row r="1" spans="1:9">
      <c r="A1" t="s">
        <v>179</v>
      </c>
      <c r="C1" t="s">
        <v>180</v>
      </c>
    </row>
    <row r="2" spans="1:9" ht="60">
      <c r="A2" s="16" t="s">
        <v>26</v>
      </c>
      <c r="C2" t="s">
        <v>162</v>
      </c>
      <c r="H2" s="20" t="s">
        <v>184</v>
      </c>
      <c r="I2" s="20" t="s">
        <v>190</v>
      </c>
    </row>
    <row r="3" spans="1:9" ht="75">
      <c r="A3" s="18" t="s">
        <v>163</v>
      </c>
      <c r="C3" t="s">
        <v>161</v>
      </c>
      <c r="H3" s="20" t="s">
        <v>185</v>
      </c>
      <c r="I3" s="20" t="s">
        <v>191</v>
      </c>
    </row>
    <row r="4" spans="1:9">
      <c r="A4" s="6" t="s">
        <v>164</v>
      </c>
      <c r="C4" t="s">
        <v>159</v>
      </c>
    </row>
    <row r="5" spans="1:9">
      <c r="A5" s="6" t="s">
        <v>165</v>
      </c>
    </row>
    <row r="6" spans="1:9">
      <c r="A6" s="17" t="s">
        <v>36</v>
      </c>
    </row>
    <row r="7" spans="1:9">
      <c r="A7" s="6" t="s">
        <v>38</v>
      </c>
    </row>
    <row r="8" spans="1:9">
      <c r="A8" s="6" t="s">
        <v>40</v>
      </c>
    </row>
    <row r="9" spans="1:9">
      <c r="A9" s="17" t="s">
        <v>42</v>
      </c>
    </row>
    <row r="10" spans="1:9">
      <c r="A10" s="18" t="s">
        <v>166</v>
      </c>
      <c r="H10" t="s">
        <v>196</v>
      </c>
    </row>
    <row r="11" spans="1:9">
      <c r="A11" s="18" t="s">
        <v>46</v>
      </c>
    </row>
    <row r="12" spans="1:9">
      <c r="A12" s="18" t="s">
        <v>48</v>
      </c>
    </row>
    <row r="13" spans="1:9">
      <c r="A13" s="18" t="s">
        <v>50</v>
      </c>
    </row>
    <row r="14" spans="1:9">
      <c r="A14" s="18" t="s">
        <v>52</v>
      </c>
    </row>
    <row r="15" spans="1:9">
      <c r="A15" s="18" t="s">
        <v>54</v>
      </c>
    </row>
    <row r="16" spans="1:9">
      <c r="A16" s="18" t="s">
        <v>56</v>
      </c>
    </row>
    <row r="17" spans="1:1">
      <c r="A17" s="13" t="s">
        <v>58</v>
      </c>
    </row>
    <row r="18" spans="1:1">
      <c r="A18" s="13" t="s">
        <v>60</v>
      </c>
    </row>
    <row r="19" spans="1:1">
      <c r="A19" s="13" t="s">
        <v>167</v>
      </c>
    </row>
    <row r="20" spans="1:1">
      <c r="A20" s="13" t="s">
        <v>168</v>
      </c>
    </row>
    <row r="21" spans="1:1">
      <c r="A21" s="13" t="s">
        <v>68</v>
      </c>
    </row>
    <row r="22" spans="1:1">
      <c r="A22" s="13" t="s">
        <v>70</v>
      </c>
    </row>
    <row r="23" spans="1:1">
      <c r="A23" s="13" t="s">
        <v>169</v>
      </c>
    </row>
    <row r="24" spans="1:1">
      <c r="A24" s="13" t="s">
        <v>75</v>
      </c>
    </row>
    <row r="25" spans="1:1">
      <c r="A25" s="13" t="s">
        <v>77</v>
      </c>
    </row>
    <row r="26" spans="1:1">
      <c r="A26" s="13" t="s">
        <v>170</v>
      </c>
    </row>
    <row r="27" spans="1:1">
      <c r="A27" s="13" t="s">
        <v>82</v>
      </c>
    </row>
    <row r="28" spans="1:1">
      <c r="A28" s="13" t="s">
        <v>84</v>
      </c>
    </row>
    <row r="29" spans="1:1">
      <c r="A29" s="13" t="s">
        <v>86</v>
      </c>
    </row>
    <row r="30" spans="1:1">
      <c r="A30" s="13" t="s">
        <v>88</v>
      </c>
    </row>
    <row r="31" spans="1:1">
      <c r="A31" s="13" t="s">
        <v>171</v>
      </c>
    </row>
    <row r="32" spans="1:1">
      <c r="A32" s="13" t="s">
        <v>93</v>
      </c>
    </row>
    <row r="33" spans="1:1">
      <c r="A33" s="15" t="s">
        <v>95</v>
      </c>
    </row>
    <row r="34" spans="1:1">
      <c r="A34" s="15" t="s">
        <v>97</v>
      </c>
    </row>
    <row r="35" spans="1:1">
      <c r="A35" s="13" t="s">
        <v>99</v>
      </c>
    </row>
    <row r="36" spans="1:1">
      <c r="A36" s="13" t="s">
        <v>172</v>
      </c>
    </row>
    <row r="37" spans="1:1">
      <c r="A37" s="13" t="s">
        <v>104</v>
      </c>
    </row>
    <row r="38" spans="1:1">
      <c r="A38" s="13" t="s">
        <v>106</v>
      </c>
    </row>
    <row r="39" spans="1:1">
      <c r="A39" s="13" t="s">
        <v>108</v>
      </c>
    </row>
    <row r="40" spans="1:1">
      <c r="A40" s="13" t="s">
        <v>173</v>
      </c>
    </row>
    <row r="41" spans="1:1">
      <c r="A41" s="13" t="s">
        <v>113</v>
      </c>
    </row>
    <row r="42" spans="1:1" ht="45">
      <c r="A42" s="14" t="s">
        <v>174</v>
      </c>
    </row>
    <row r="43" spans="1:1">
      <c r="A43" s="13" t="s">
        <v>117</v>
      </c>
    </row>
    <row r="44" spans="1:1">
      <c r="A44" s="13" t="s">
        <v>119</v>
      </c>
    </row>
    <row r="45" spans="1:1">
      <c r="A45" s="13" t="s">
        <v>121</v>
      </c>
    </row>
    <row r="46" spans="1:1">
      <c r="A46" s="13" t="s">
        <v>175</v>
      </c>
    </row>
    <row r="47" spans="1:1">
      <c r="A47" s="13" t="s">
        <v>126</v>
      </c>
    </row>
    <row r="48" spans="1:1">
      <c r="A48" s="13" t="s">
        <v>176</v>
      </c>
    </row>
    <row r="49" spans="1:1">
      <c r="A49" s="13" t="s">
        <v>131</v>
      </c>
    </row>
    <row r="50" spans="1:1">
      <c r="A50" s="13" t="s">
        <v>133</v>
      </c>
    </row>
    <row r="51" spans="1:1">
      <c r="A51" s="13" t="s">
        <v>135</v>
      </c>
    </row>
    <row r="52" spans="1:1">
      <c r="A52" s="13" t="s">
        <v>137</v>
      </c>
    </row>
    <row r="53" spans="1:1">
      <c r="A53" s="13" t="s">
        <v>139</v>
      </c>
    </row>
    <row r="54" spans="1:1">
      <c r="A54" s="13" t="s">
        <v>141</v>
      </c>
    </row>
    <row r="55" spans="1:1">
      <c r="A55" s="13" t="s">
        <v>143</v>
      </c>
    </row>
    <row r="56" spans="1:1">
      <c r="A56" s="13" t="s">
        <v>145</v>
      </c>
    </row>
    <row r="57" spans="1:1">
      <c r="A57" s="13" t="s">
        <v>177</v>
      </c>
    </row>
    <row r="58" spans="1:1">
      <c r="A58" s="13" t="s">
        <v>150</v>
      </c>
    </row>
    <row r="59" spans="1:1">
      <c r="A59" s="8"/>
    </row>
    <row r="60" spans="1:1">
      <c r="A60" s="7"/>
    </row>
    <row r="61" spans="1:1">
      <c r="A61" s="7"/>
    </row>
    <row r="62" spans="1:1">
      <c r="A62" s="8"/>
    </row>
    <row r="63" spans="1:1">
      <c r="A63" s="8"/>
    </row>
    <row r="64" spans="1:1">
      <c r="A64" s="8"/>
    </row>
    <row r="65" spans="1:1">
      <c r="A65" s="5"/>
    </row>
    <row r="66" spans="1:1">
      <c r="A66" s="9"/>
    </row>
    <row r="67" spans="1:1">
      <c r="A67" s="9"/>
    </row>
    <row r="68" spans="1:1">
      <c r="A68" s="7"/>
    </row>
    <row r="69" spans="1:1">
      <c r="A69" s="10"/>
    </row>
    <row r="70" spans="1:1">
      <c r="A70" s="8"/>
    </row>
    <row r="71" spans="1:1">
      <c r="A71" s="8"/>
    </row>
    <row r="72" spans="1:1">
      <c r="A72" s="7"/>
    </row>
    <row r="73" spans="1:1">
      <c r="A73" s="7"/>
    </row>
    <row r="74" spans="1:1">
      <c r="A74" s="7"/>
    </row>
    <row r="75" spans="1:1">
      <c r="A75" s="7"/>
    </row>
    <row r="76" spans="1:1">
      <c r="A76" s="7"/>
    </row>
    <row r="77" spans="1:1">
      <c r="A77" s="7"/>
    </row>
    <row r="78" spans="1:1">
      <c r="A78" s="7"/>
    </row>
    <row r="79" spans="1:1">
      <c r="A79" s="7"/>
    </row>
    <row r="80" spans="1:1">
      <c r="A80" s="7"/>
    </row>
    <row r="81" spans="1:1">
      <c r="A81" s="7"/>
    </row>
    <row r="82" spans="1:1">
      <c r="A82" s="7"/>
    </row>
    <row r="83" spans="1:1">
      <c r="A83" s="7"/>
    </row>
    <row r="84" spans="1:1">
      <c r="A84" s="7"/>
    </row>
    <row r="85" spans="1:1">
      <c r="A85" s="7"/>
    </row>
    <row r="86" spans="1:1">
      <c r="A86" s="7"/>
    </row>
    <row r="87" spans="1:1">
      <c r="A87" s="7"/>
    </row>
    <row r="88" spans="1:1">
      <c r="A88" s="7"/>
    </row>
    <row r="89" spans="1:1">
      <c r="A89" s="7"/>
    </row>
    <row r="90" spans="1:1">
      <c r="A90" s="7"/>
    </row>
    <row r="91" spans="1:1">
      <c r="A91" s="7"/>
    </row>
    <row r="92" spans="1:1">
      <c r="A92" s="7"/>
    </row>
    <row r="93" spans="1:1">
      <c r="A93" s="7"/>
    </row>
    <row r="94" spans="1:1">
      <c r="A94" s="7"/>
    </row>
    <row r="95" spans="1:1">
      <c r="A95" s="7"/>
    </row>
    <row r="96" spans="1:1">
      <c r="A96" s="7"/>
    </row>
    <row r="97" spans="1:1">
      <c r="A97" s="7"/>
    </row>
    <row r="98" spans="1:1">
      <c r="A98" s="7"/>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12"/>
    </row>
    <row r="129" spans="1:1">
      <c r="A129" s="12"/>
    </row>
    <row r="130" spans="1:1">
      <c r="A130" s="12"/>
    </row>
    <row r="131" spans="1:1">
      <c r="A131" s="12"/>
    </row>
    <row r="132" spans="1:1">
      <c r="A132" s="12"/>
    </row>
    <row r="133" spans="1:1">
      <c r="A133" s="6"/>
    </row>
    <row r="134" spans="1:1">
      <c r="A134" s="6"/>
    </row>
    <row r="135" spans="1:1">
      <c r="A135" s="6"/>
    </row>
  </sheetData>
  <autoFilter ref="A1" xr:uid="{CDDDF5C1-F069-4BE3-8353-BCF7119F5D66}">
    <sortState ref="A2:A58">
      <sortCondition ref="A1"/>
    </sortState>
  </autoFilter>
  <pageMargins left="0.7" right="0.7" top="0.75" bottom="0.75" header="0.3" footer="0.3"/>
  <extLst>
    <ext xmlns:x14="http://schemas.microsoft.com/office/spreadsheetml/2009/9/main" uri="{CCE6A557-97BC-4b89-ADB6-D9C93CAAB3DF}">
      <x14:dataValidations xmlns:xm="http://schemas.microsoft.com/office/excel/2006/main" count="3">
        <x14:dataValidation type="custom" allowBlank="1" showErrorMessage="1" xr:uid="{3FE37E10-6E60-43B9-A39A-CD47CD0E2C29}">
          <x14:formula1>
            <xm:f>AND(GTE(LEN(A59),MIN(('S:\Network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In'!#REF!))),LTE(LEN(A59),MAX(('S:\Network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A59:A64 A68:A69</xm:sqref>
        </x14:dataValidation>
        <x14:dataValidation type="custom" allowBlank="1" showErrorMessage="1" xr:uid="{5F6FAD83-C20F-43C2-978E-C45D9B5BA567}">
          <x14:formula1>
            <xm:f>AND(GTE(LEN(A2),MIN(('S:\Network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In'!#REF!))),LTE(LEN(A2),MAX(('S:\Network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A2:A4</xm:sqref>
        </x14:dataValidation>
        <x14:dataValidation type="custom" allowBlank="1" showErrorMessage="1" xr:uid="{737918F0-AEDB-4624-816C-9E89D5938188}">
          <x14:formula1>
            <xm:f>AND(GTE(LEN(A17),MIN(('S:\Network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In'!#REF!))),LTE(LEN(A17),MAX(('S:\Network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F970-4BDF-4EAA-B324-95E07A4E3485}">
  <dimension ref="A1:I139"/>
  <sheetViews>
    <sheetView workbookViewId="0">
      <selection activeCell="M14" sqref="M14"/>
    </sheetView>
  </sheetViews>
  <sheetFormatPr defaultRowHeight="15"/>
  <cols>
    <col min="1" max="1" width="35" customWidth="1"/>
    <col min="2" max="2" width="28.140625" style="108" customWidth="1"/>
    <col min="3" max="3" width="15.7109375" style="108" bestFit="1" customWidth="1"/>
    <col min="4" max="4" width="15.7109375" style="108" customWidth="1"/>
    <col min="5" max="5" width="16.7109375" style="108" bestFit="1" customWidth="1"/>
    <col min="6" max="6" width="21.85546875" bestFit="1" customWidth="1"/>
    <col min="7" max="7" width="11" bestFit="1" customWidth="1"/>
    <col min="8" max="8" width="11.140625" bestFit="1" customWidth="1"/>
    <col min="9" max="9" width="17.28515625" bestFit="1" customWidth="1"/>
  </cols>
  <sheetData>
    <row r="1" spans="1:9">
      <c r="A1" s="11" t="s">
        <v>178</v>
      </c>
      <c r="B1" s="108" t="s">
        <v>1</v>
      </c>
      <c r="C1" s="108" t="s">
        <v>0</v>
      </c>
      <c r="D1" s="108" t="s">
        <v>152</v>
      </c>
      <c r="E1" s="108" t="s">
        <v>2</v>
      </c>
      <c r="F1" t="s">
        <v>3</v>
      </c>
      <c r="G1" t="s">
        <v>6</v>
      </c>
      <c r="H1" t="s">
        <v>4</v>
      </c>
      <c r="I1" t="s">
        <v>7</v>
      </c>
    </row>
    <row r="2" spans="1:9">
      <c r="A2" t="s">
        <v>204</v>
      </c>
      <c r="B2" s="109" t="s">
        <v>26</v>
      </c>
      <c r="C2" s="110" t="s">
        <v>27</v>
      </c>
      <c r="D2" s="111" t="s">
        <v>153</v>
      </c>
      <c r="E2" s="108" t="s">
        <v>161</v>
      </c>
      <c r="F2">
        <v>12360</v>
      </c>
      <c r="G2">
        <v>100</v>
      </c>
      <c r="H2">
        <v>0</v>
      </c>
      <c r="I2">
        <v>1.67</v>
      </c>
    </row>
    <row r="3" spans="1:9">
      <c r="A3" t="s">
        <v>205</v>
      </c>
      <c r="B3" s="109" t="s">
        <v>26</v>
      </c>
      <c r="C3" s="110" t="s">
        <v>27</v>
      </c>
      <c r="D3" s="111" t="s">
        <v>154</v>
      </c>
      <c r="E3" s="108" t="s">
        <v>161</v>
      </c>
      <c r="F3">
        <v>12360</v>
      </c>
      <c r="G3">
        <v>100</v>
      </c>
      <c r="H3">
        <v>0</v>
      </c>
      <c r="I3">
        <v>1.67</v>
      </c>
    </row>
    <row r="4" spans="1:9">
      <c r="A4" t="s">
        <v>206</v>
      </c>
      <c r="B4" s="112" t="s">
        <v>163</v>
      </c>
      <c r="C4" s="110" t="s">
        <v>28</v>
      </c>
      <c r="D4" s="113" t="s">
        <v>154</v>
      </c>
      <c r="E4" s="108" t="s">
        <v>159</v>
      </c>
      <c r="F4">
        <v>137254</v>
      </c>
      <c r="G4">
        <v>100</v>
      </c>
      <c r="H4">
        <v>806</v>
      </c>
      <c r="I4">
        <v>2.96</v>
      </c>
    </row>
    <row r="5" spans="1:9">
      <c r="A5" t="s">
        <v>207</v>
      </c>
      <c r="B5" s="112" t="s">
        <v>163</v>
      </c>
      <c r="C5" s="110" t="s">
        <v>29</v>
      </c>
      <c r="D5" s="111" t="s">
        <v>154</v>
      </c>
      <c r="E5" s="108" t="s">
        <v>161</v>
      </c>
      <c r="F5">
        <v>34196</v>
      </c>
      <c r="G5">
        <v>100</v>
      </c>
      <c r="H5">
        <v>0</v>
      </c>
      <c r="I5">
        <v>12.74</v>
      </c>
    </row>
    <row r="6" spans="1:9">
      <c r="A6" t="s">
        <v>208</v>
      </c>
      <c r="B6" s="108" t="s">
        <v>164</v>
      </c>
      <c r="C6" s="110" t="s">
        <v>30</v>
      </c>
      <c r="D6" s="111" t="s">
        <v>153</v>
      </c>
      <c r="E6" s="108" t="s">
        <v>159</v>
      </c>
      <c r="F6">
        <v>17793</v>
      </c>
      <c r="G6">
        <v>100</v>
      </c>
      <c r="H6">
        <v>894</v>
      </c>
      <c r="I6">
        <v>5.13</v>
      </c>
    </row>
    <row r="7" spans="1:9">
      <c r="A7" t="s">
        <v>209</v>
      </c>
      <c r="B7" s="108" t="s">
        <v>164</v>
      </c>
      <c r="C7" s="110" t="s">
        <v>31</v>
      </c>
      <c r="D7" s="111" t="s">
        <v>153</v>
      </c>
      <c r="E7" s="108" t="s">
        <v>161</v>
      </c>
      <c r="F7">
        <v>89510</v>
      </c>
      <c r="G7">
        <v>100</v>
      </c>
      <c r="H7">
        <v>0</v>
      </c>
      <c r="I7">
        <v>16.29</v>
      </c>
    </row>
    <row r="8" spans="1:9">
      <c r="A8" t="s">
        <v>210</v>
      </c>
      <c r="B8" s="108" t="s">
        <v>164</v>
      </c>
      <c r="C8" s="110" t="s">
        <v>32</v>
      </c>
      <c r="D8" s="111" t="s">
        <v>155</v>
      </c>
      <c r="E8" s="108" t="s">
        <v>162</v>
      </c>
      <c r="F8">
        <v>5552</v>
      </c>
      <c r="G8">
        <v>48</v>
      </c>
      <c r="H8">
        <v>82</v>
      </c>
      <c r="I8">
        <v>3.22</v>
      </c>
    </row>
    <row r="9" spans="1:9">
      <c r="A9" t="s">
        <v>211</v>
      </c>
      <c r="B9" s="108" t="s">
        <v>164</v>
      </c>
      <c r="C9" s="110" t="s">
        <v>30</v>
      </c>
      <c r="D9" s="111" t="s">
        <v>154</v>
      </c>
      <c r="E9" s="108" t="s">
        <v>159</v>
      </c>
      <c r="F9">
        <v>17793</v>
      </c>
      <c r="G9">
        <v>100</v>
      </c>
      <c r="H9">
        <v>1833</v>
      </c>
      <c r="I9">
        <v>7.1</v>
      </c>
    </row>
    <row r="10" spans="1:9">
      <c r="A10" t="s">
        <v>212</v>
      </c>
      <c r="B10" s="108" t="s">
        <v>164</v>
      </c>
      <c r="C10" s="110" t="s">
        <v>31</v>
      </c>
      <c r="D10" s="111" t="s">
        <v>154</v>
      </c>
      <c r="E10" s="108" t="s">
        <v>161</v>
      </c>
      <c r="F10">
        <v>89510</v>
      </c>
      <c r="G10">
        <v>100</v>
      </c>
      <c r="H10">
        <v>0</v>
      </c>
      <c r="I10">
        <v>16.29</v>
      </c>
    </row>
    <row r="11" spans="1:9">
      <c r="A11" t="s">
        <v>213</v>
      </c>
      <c r="B11" s="114" t="s">
        <v>165</v>
      </c>
      <c r="C11" s="110" t="s">
        <v>33</v>
      </c>
      <c r="D11" s="111" t="s">
        <v>155</v>
      </c>
      <c r="E11" s="108" t="s">
        <v>162</v>
      </c>
      <c r="F11">
        <v>4169</v>
      </c>
      <c r="G11">
        <v>48</v>
      </c>
      <c r="H11">
        <v>289</v>
      </c>
      <c r="I11">
        <v>2.14</v>
      </c>
    </row>
    <row r="12" spans="1:9">
      <c r="A12" t="s">
        <v>214</v>
      </c>
      <c r="B12" s="114" t="s">
        <v>165</v>
      </c>
      <c r="C12" s="110" t="s">
        <v>34</v>
      </c>
      <c r="D12" s="111" t="s">
        <v>154</v>
      </c>
      <c r="E12" s="108" t="s">
        <v>159</v>
      </c>
      <c r="F12">
        <v>17104</v>
      </c>
      <c r="G12">
        <v>100</v>
      </c>
      <c r="H12">
        <v>1969</v>
      </c>
      <c r="I12">
        <v>6.64</v>
      </c>
    </row>
    <row r="13" spans="1:9">
      <c r="A13" t="s">
        <v>215</v>
      </c>
      <c r="B13" s="114" t="s">
        <v>165</v>
      </c>
      <c r="C13" s="110" t="s">
        <v>35</v>
      </c>
      <c r="D13" s="111" t="s">
        <v>154</v>
      </c>
      <c r="E13" s="108" t="s">
        <v>161</v>
      </c>
      <c r="F13">
        <v>37748</v>
      </c>
      <c r="G13">
        <v>100</v>
      </c>
      <c r="H13">
        <v>0</v>
      </c>
      <c r="I13">
        <v>6.41</v>
      </c>
    </row>
    <row r="14" spans="1:9">
      <c r="A14" t="s">
        <v>216</v>
      </c>
      <c r="B14" s="114" t="s">
        <v>165</v>
      </c>
      <c r="C14" s="110" t="s">
        <v>34</v>
      </c>
      <c r="D14" s="111" t="s">
        <v>153</v>
      </c>
      <c r="E14" s="108" t="s">
        <v>159</v>
      </c>
      <c r="F14">
        <v>17104</v>
      </c>
      <c r="G14">
        <v>100</v>
      </c>
      <c r="H14">
        <v>752</v>
      </c>
      <c r="I14">
        <v>4.3600000000000003</v>
      </c>
    </row>
    <row r="15" spans="1:9">
      <c r="A15" t="s">
        <v>217</v>
      </c>
      <c r="B15" s="114" t="s">
        <v>165</v>
      </c>
      <c r="C15" s="110" t="s">
        <v>35</v>
      </c>
      <c r="D15" s="115" t="s">
        <v>153</v>
      </c>
      <c r="E15" s="108" t="s">
        <v>161</v>
      </c>
      <c r="F15">
        <v>37748</v>
      </c>
      <c r="G15">
        <v>100</v>
      </c>
      <c r="H15">
        <v>0</v>
      </c>
      <c r="I15">
        <v>6.41</v>
      </c>
    </row>
    <row r="16" spans="1:9">
      <c r="A16" t="s">
        <v>218</v>
      </c>
      <c r="B16" s="116" t="s">
        <v>36</v>
      </c>
      <c r="C16" s="110" t="s">
        <v>37</v>
      </c>
      <c r="D16" s="111" t="s">
        <v>153</v>
      </c>
      <c r="E16" s="108" t="s">
        <v>161</v>
      </c>
      <c r="F16">
        <v>4286</v>
      </c>
      <c r="G16">
        <v>100</v>
      </c>
      <c r="H16">
        <v>0</v>
      </c>
      <c r="I16">
        <v>1.337</v>
      </c>
    </row>
    <row r="17" spans="1:9">
      <c r="A17" t="s">
        <v>219</v>
      </c>
      <c r="B17" s="116" t="s">
        <v>36</v>
      </c>
      <c r="C17" s="110" t="s">
        <v>37</v>
      </c>
      <c r="D17" s="115" t="s">
        <v>154</v>
      </c>
      <c r="E17" s="108" t="s">
        <v>161</v>
      </c>
      <c r="F17">
        <v>4286</v>
      </c>
      <c r="G17">
        <v>100</v>
      </c>
      <c r="H17">
        <v>0</v>
      </c>
      <c r="I17">
        <v>1.337</v>
      </c>
    </row>
    <row r="18" spans="1:9">
      <c r="A18" t="s">
        <v>220</v>
      </c>
      <c r="B18" s="112" t="s">
        <v>38</v>
      </c>
      <c r="C18" s="110" t="s">
        <v>39</v>
      </c>
      <c r="D18" s="111" t="s">
        <v>154</v>
      </c>
      <c r="E18" s="108" t="s">
        <v>162</v>
      </c>
      <c r="F18">
        <v>4853</v>
      </c>
      <c r="G18">
        <v>24</v>
      </c>
      <c r="H18">
        <v>13</v>
      </c>
      <c r="I18">
        <v>0.7</v>
      </c>
    </row>
    <row r="19" spans="1:9">
      <c r="A19" t="s">
        <v>221</v>
      </c>
      <c r="B19" s="112" t="s">
        <v>40</v>
      </c>
      <c r="C19" s="110" t="s">
        <v>41</v>
      </c>
      <c r="D19" s="115" t="s">
        <v>153</v>
      </c>
      <c r="E19" s="108" t="s">
        <v>162</v>
      </c>
      <c r="F19">
        <v>73195</v>
      </c>
      <c r="G19">
        <v>48</v>
      </c>
      <c r="H19">
        <v>98</v>
      </c>
      <c r="I19">
        <v>0.5</v>
      </c>
    </row>
    <row r="20" spans="1:9">
      <c r="A20" t="s">
        <v>222</v>
      </c>
      <c r="B20" s="114" t="s">
        <v>40</v>
      </c>
      <c r="C20" s="110" t="s">
        <v>41</v>
      </c>
      <c r="D20" s="111" t="s">
        <v>154</v>
      </c>
      <c r="E20" s="108" t="s">
        <v>162</v>
      </c>
      <c r="F20">
        <v>73195</v>
      </c>
      <c r="G20">
        <v>48</v>
      </c>
      <c r="H20">
        <v>211</v>
      </c>
      <c r="I20">
        <v>0.78</v>
      </c>
    </row>
    <row r="21" spans="1:9">
      <c r="A21" t="s">
        <v>223</v>
      </c>
      <c r="B21" s="114" t="s">
        <v>42</v>
      </c>
      <c r="C21" s="110" t="s">
        <v>43</v>
      </c>
      <c r="D21" s="111" t="s">
        <v>153</v>
      </c>
      <c r="E21" s="108" t="s">
        <v>161</v>
      </c>
      <c r="F21">
        <v>20318</v>
      </c>
      <c r="G21">
        <v>100</v>
      </c>
      <c r="H21">
        <v>0</v>
      </c>
      <c r="I21">
        <v>4.49</v>
      </c>
    </row>
    <row r="22" spans="1:9">
      <c r="A22" t="s">
        <v>224</v>
      </c>
      <c r="B22" s="112" t="s">
        <v>42</v>
      </c>
      <c r="C22" s="110" t="s">
        <v>43</v>
      </c>
      <c r="D22" s="111" t="s">
        <v>154</v>
      </c>
      <c r="E22" s="108" t="s">
        <v>161</v>
      </c>
      <c r="F22">
        <v>20318</v>
      </c>
      <c r="G22">
        <v>100</v>
      </c>
      <c r="H22">
        <v>0</v>
      </c>
      <c r="I22">
        <v>4.49</v>
      </c>
    </row>
    <row r="23" spans="1:9">
      <c r="A23" t="s">
        <v>225</v>
      </c>
      <c r="B23" s="112" t="s">
        <v>166</v>
      </c>
      <c r="C23" s="110" t="s">
        <v>44</v>
      </c>
      <c r="D23" s="115" t="s">
        <v>153</v>
      </c>
      <c r="E23" s="108" t="s">
        <v>159</v>
      </c>
      <c r="F23">
        <v>18084</v>
      </c>
      <c r="G23">
        <v>100</v>
      </c>
      <c r="H23">
        <v>711</v>
      </c>
      <c r="I23">
        <v>4.21</v>
      </c>
    </row>
    <row r="24" spans="1:9">
      <c r="A24" t="s">
        <v>226</v>
      </c>
      <c r="B24" s="112" t="s">
        <v>166</v>
      </c>
      <c r="C24" s="110" t="s">
        <v>45</v>
      </c>
      <c r="D24" s="111" t="s">
        <v>153</v>
      </c>
      <c r="E24" s="108" t="s">
        <v>161</v>
      </c>
      <c r="F24">
        <v>41217</v>
      </c>
      <c r="G24">
        <v>100</v>
      </c>
      <c r="H24">
        <v>0</v>
      </c>
      <c r="I24">
        <v>12.7</v>
      </c>
    </row>
    <row r="25" spans="1:9">
      <c r="A25" t="s">
        <v>227</v>
      </c>
      <c r="B25" s="112" t="s">
        <v>166</v>
      </c>
      <c r="C25" s="110" t="s">
        <v>44</v>
      </c>
      <c r="D25" s="115" t="s">
        <v>154</v>
      </c>
      <c r="E25" s="108" t="s">
        <v>159</v>
      </c>
      <c r="F25">
        <v>18084</v>
      </c>
      <c r="G25">
        <v>100</v>
      </c>
      <c r="H25">
        <v>1097</v>
      </c>
      <c r="I25">
        <v>5.09</v>
      </c>
    </row>
    <row r="26" spans="1:9">
      <c r="A26" t="s">
        <v>228</v>
      </c>
      <c r="B26" s="112" t="s">
        <v>166</v>
      </c>
      <c r="C26" s="110" t="s">
        <v>45</v>
      </c>
      <c r="D26" s="111" t="s">
        <v>154</v>
      </c>
      <c r="E26" s="108" t="s">
        <v>161</v>
      </c>
      <c r="F26">
        <v>41217</v>
      </c>
      <c r="G26">
        <v>100</v>
      </c>
      <c r="H26">
        <v>0</v>
      </c>
      <c r="I26">
        <v>12.7</v>
      </c>
    </row>
    <row r="27" spans="1:9">
      <c r="A27" t="s">
        <v>229</v>
      </c>
      <c r="B27" s="116" t="s">
        <v>46</v>
      </c>
      <c r="C27" s="110" t="s">
        <v>47</v>
      </c>
      <c r="D27" s="115" t="s">
        <v>153</v>
      </c>
      <c r="E27" s="108" t="s">
        <v>162</v>
      </c>
      <c r="F27">
        <v>48526</v>
      </c>
      <c r="G27">
        <v>48</v>
      </c>
      <c r="H27">
        <v>68</v>
      </c>
      <c r="I27">
        <v>0.27</v>
      </c>
    </row>
    <row r="28" spans="1:9">
      <c r="A28" t="s">
        <v>230</v>
      </c>
      <c r="B28" s="116" t="s">
        <v>46</v>
      </c>
      <c r="C28" s="110" t="s">
        <v>47</v>
      </c>
      <c r="D28" s="115" t="s">
        <v>154</v>
      </c>
      <c r="E28" s="108" t="s">
        <v>162</v>
      </c>
      <c r="F28">
        <v>48526</v>
      </c>
      <c r="G28">
        <v>48</v>
      </c>
      <c r="H28">
        <v>125</v>
      </c>
      <c r="I28">
        <v>0.3</v>
      </c>
    </row>
    <row r="29" spans="1:9">
      <c r="A29" t="s">
        <v>231</v>
      </c>
      <c r="B29" s="116" t="s">
        <v>48</v>
      </c>
      <c r="C29" s="110" t="s">
        <v>49</v>
      </c>
      <c r="D29" s="111" t="s">
        <v>154</v>
      </c>
      <c r="E29" s="108" t="s">
        <v>162</v>
      </c>
      <c r="F29">
        <v>19777</v>
      </c>
      <c r="G29">
        <v>48</v>
      </c>
      <c r="H29">
        <v>108</v>
      </c>
      <c r="I29">
        <v>0.94</v>
      </c>
    </row>
    <row r="30" spans="1:9">
      <c r="A30" t="s">
        <v>232</v>
      </c>
      <c r="B30" s="116" t="s">
        <v>50</v>
      </c>
      <c r="C30" s="110" t="s">
        <v>51</v>
      </c>
      <c r="D30" s="115" t="s">
        <v>153</v>
      </c>
      <c r="E30" s="108" t="s">
        <v>162</v>
      </c>
      <c r="F30">
        <v>23195</v>
      </c>
      <c r="G30">
        <v>48</v>
      </c>
      <c r="H30">
        <v>390</v>
      </c>
      <c r="I30">
        <v>1.49</v>
      </c>
    </row>
    <row r="31" spans="1:9">
      <c r="A31" t="s">
        <v>233</v>
      </c>
      <c r="B31" s="112" t="s">
        <v>50</v>
      </c>
      <c r="C31" s="110" t="s">
        <v>51</v>
      </c>
      <c r="D31" s="111" t="s">
        <v>154</v>
      </c>
      <c r="E31" s="108" t="s">
        <v>162</v>
      </c>
      <c r="F31">
        <v>23195</v>
      </c>
      <c r="G31">
        <v>48</v>
      </c>
      <c r="H31">
        <v>444</v>
      </c>
      <c r="I31">
        <v>1.63</v>
      </c>
    </row>
    <row r="32" spans="1:9">
      <c r="A32" t="s">
        <v>234</v>
      </c>
      <c r="B32" s="112" t="s">
        <v>52</v>
      </c>
      <c r="C32" s="110" t="s">
        <v>53</v>
      </c>
      <c r="D32" s="115" t="s">
        <v>153</v>
      </c>
      <c r="E32" s="108" t="s">
        <v>162</v>
      </c>
      <c r="F32">
        <v>87353</v>
      </c>
      <c r="G32">
        <v>48</v>
      </c>
      <c r="H32">
        <v>98</v>
      </c>
      <c r="I32">
        <v>2.72</v>
      </c>
    </row>
    <row r="33" spans="1:9">
      <c r="A33" t="s">
        <v>235</v>
      </c>
      <c r="B33" s="109" t="s">
        <v>52</v>
      </c>
      <c r="C33" s="108" t="s">
        <v>53</v>
      </c>
      <c r="D33" s="111" t="s">
        <v>154</v>
      </c>
      <c r="E33" s="108" t="s">
        <v>162</v>
      </c>
      <c r="F33">
        <v>87353</v>
      </c>
      <c r="G33">
        <v>48</v>
      </c>
      <c r="H33">
        <v>387</v>
      </c>
      <c r="I33">
        <v>4.95</v>
      </c>
    </row>
    <row r="34" spans="1:9">
      <c r="A34" t="s">
        <v>236</v>
      </c>
      <c r="B34" s="110" t="s">
        <v>54</v>
      </c>
      <c r="C34" s="110" t="s">
        <v>55</v>
      </c>
      <c r="D34" s="111" t="s">
        <v>155</v>
      </c>
      <c r="E34" s="108" t="s">
        <v>162</v>
      </c>
      <c r="F34">
        <v>43162</v>
      </c>
      <c r="G34">
        <v>48</v>
      </c>
      <c r="H34">
        <v>224</v>
      </c>
      <c r="I34">
        <v>4.92</v>
      </c>
    </row>
    <row r="35" spans="1:9">
      <c r="A35" t="s">
        <v>237</v>
      </c>
      <c r="B35" s="110" t="s">
        <v>54</v>
      </c>
      <c r="C35" s="110" t="s">
        <v>55</v>
      </c>
      <c r="D35" s="111" t="s">
        <v>154</v>
      </c>
      <c r="E35" s="108" t="s">
        <v>162</v>
      </c>
      <c r="F35">
        <v>43162</v>
      </c>
      <c r="G35">
        <v>48</v>
      </c>
      <c r="H35">
        <v>369</v>
      </c>
      <c r="I35">
        <v>5.01</v>
      </c>
    </row>
    <row r="36" spans="1:9">
      <c r="A36" t="s">
        <v>238</v>
      </c>
      <c r="B36" s="114" t="s">
        <v>56</v>
      </c>
      <c r="C36" s="110" t="s">
        <v>57</v>
      </c>
      <c r="D36" s="111" t="s">
        <v>153</v>
      </c>
      <c r="E36" s="108" t="s">
        <v>162</v>
      </c>
      <c r="F36">
        <v>14687</v>
      </c>
      <c r="G36">
        <v>48</v>
      </c>
      <c r="H36">
        <v>61</v>
      </c>
      <c r="I36">
        <v>0.95</v>
      </c>
    </row>
    <row r="37" spans="1:9">
      <c r="A37" t="s">
        <v>239</v>
      </c>
      <c r="B37" s="109" t="s">
        <v>56</v>
      </c>
      <c r="C37" s="110" t="s">
        <v>57</v>
      </c>
      <c r="D37" s="111" t="s">
        <v>154</v>
      </c>
      <c r="E37" s="108" t="s">
        <v>162</v>
      </c>
      <c r="F37">
        <v>14687</v>
      </c>
      <c r="G37">
        <v>48</v>
      </c>
      <c r="H37">
        <v>137</v>
      </c>
      <c r="I37">
        <v>1.6</v>
      </c>
    </row>
    <row r="38" spans="1:9">
      <c r="A38" t="s">
        <v>240</v>
      </c>
      <c r="B38" s="109" t="s">
        <v>58</v>
      </c>
      <c r="C38" s="110" t="s">
        <v>59</v>
      </c>
      <c r="D38" s="111" t="s">
        <v>153</v>
      </c>
      <c r="E38" s="108" t="s">
        <v>161</v>
      </c>
      <c r="F38">
        <v>35462</v>
      </c>
      <c r="G38">
        <v>100</v>
      </c>
      <c r="H38">
        <v>0</v>
      </c>
      <c r="I38">
        <v>5.81</v>
      </c>
    </row>
    <row r="39" spans="1:9">
      <c r="A39" t="s">
        <v>241</v>
      </c>
      <c r="B39" s="109" t="s">
        <v>58</v>
      </c>
      <c r="C39" s="110" t="s">
        <v>59</v>
      </c>
      <c r="D39" s="111" t="s">
        <v>154</v>
      </c>
      <c r="E39" s="108" t="s">
        <v>161</v>
      </c>
      <c r="F39">
        <v>35462</v>
      </c>
      <c r="G39">
        <v>100</v>
      </c>
      <c r="H39">
        <v>0</v>
      </c>
      <c r="I39">
        <v>5.81</v>
      </c>
    </row>
    <row r="40" spans="1:9">
      <c r="A40" t="s">
        <v>242</v>
      </c>
      <c r="B40" s="110" t="s">
        <v>60</v>
      </c>
      <c r="C40" s="110" t="s">
        <v>61</v>
      </c>
      <c r="D40" s="113" t="s">
        <v>153</v>
      </c>
      <c r="E40" s="108" t="s">
        <v>162</v>
      </c>
      <c r="F40">
        <v>115103</v>
      </c>
      <c r="G40">
        <v>24</v>
      </c>
      <c r="H40">
        <v>32</v>
      </c>
      <c r="I40">
        <v>0.43</v>
      </c>
    </row>
    <row r="41" spans="1:9">
      <c r="A41" t="s">
        <v>243</v>
      </c>
      <c r="B41" s="110" t="s">
        <v>60</v>
      </c>
      <c r="C41" s="110" t="s">
        <v>61</v>
      </c>
      <c r="D41" s="113" t="s">
        <v>154</v>
      </c>
      <c r="E41" s="108" t="s">
        <v>162</v>
      </c>
      <c r="F41">
        <v>115103</v>
      </c>
      <c r="G41">
        <v>24</v>
      </c>
      <c r="H41">
        <v>45</v>
      </c>
      <c r="I41">
        <v>0.47</v>
      </c>
    </row>
    <row r="42" spans="1:9">
      <c r="A42" t="s">
        <v>244</v>
      </c>
      <c r="B42" s="112" t="s">
        <v>167</v>
      </c>
      <c r="C42" s="110" t="s">
        <v>62</v>
      </c>
      <c r="D42" s="111" t="s">
        <v>153</v>
      </c>
      <c r="E42" s="108" t="s">
        <v>162</v>
      </c>
      <c r="F42">
        <v>8735</v>
      </c>
      <c r="G42">
        <v>48</v>
      </c>
      <c r="H42">
        <v>290</v>
      </c>
      <c r="I42">
        <v>2.81</v>
      </c>
    </row>
    <row r="43" spans="1:9">
      <c r="A43" t="s">
        <v>245</v>
      </c>
      <c r="B43" s="112" t="s">
        <v>167</v>
      </c>
      <c r="C43" s="110" t="s">
        <v>63</v>
      </c>
      <c r="D43" s="111" t="s">
        <v>154</v>
      </c>
      <c r="E43" s="108" t="s">
        <v>159</v>
      </c>
      <c r="F43">
        <v>8735</v>
      </c>
      <c r="G43">
        <v>100</v>
      </c>
      <c r="H43">
        <v>901</v>
      </c>
      <c r="I43">
        <v>4.93</v>
      </c>
    </row>
    <row r="44" spans="1:9">
      <c r="A44" t="s">
        <v>246</v>
      </c>
      <c r="B44" s="112" t="s">
        <v>167</v>
      </c>
      <c r="C44" s="110" t="s">
        <v>64</v>
      </c>
      <c r="D44" s="111" t="s">
        <v>154</v>
      </c>
      <c r="E44" s="108" t="s">
        <v>161</v>
      </c>
      <c r="F44">
        <v>99811.5</v>
      </c>
      <c r="G44">
        <v>100</v>
      </c>
      <c r="H44">
        <v>0</v>
      </c>
      <c r="I44">
        <v>20.18</v>
      </c>
    </row>
    <row r="45" spans="1:9">
      <c r="A45" t="s">
        <v>247</v>
      </c>
      <c r="B45" s="109" t="s">
        <v>197</v>
      </c>
      <c r="C45" s="110" t="s">
        <v>65</v>
      </c>
      <c r="D45" s="111" t="s">
        <v>153</v>
      </c>
      <c r="E45" s="108" t="s">
        <v>159</v>
      </c>
      <c r="F45">
        <v>41409</v>
      </c>
      <c r="G45">
        <v>100</v>
      </c>
      <c r="H45">
        <v>559</v>
      </c>
      <c r="I45">
        <v>0.67</v>
      </c>
    </row>
    <row r="46" spans="1:9">
      <c r="A46" t="s">
        <v>248</v>
      </c>
      <c r="B46" s="109" t="s">
        <v>197</v>
      </c>
      <c r="C46" s="110" t="s">
        <v>66</v>
      </c>
      <c r="D46" s="111" t="s">
        <v>153</v>
      </c>
      <c r="E46" s="108" t="s">
        <v>161</v>
      </c>
      <c r="F46">
        <v>12162.5</v>
      </c>
      <c r="G46">
        <v>100</v>
      </c>
      <c r="H46">
        <v>0</v>
      </c>
      <c r="I46">
        <v>2.19</v>
      </c>
    </row>
    <row r="47" spans="1:9">
      <c r="A47" t="s">
        <v>249</v>
      </c>
      <c r="B47" s="109" t="s">
        <v>197</v>
      </c>
      <c r="C47" s="110" t="s">
        <v>65</v>
      </c>
      <c r="D47" s="111" t="s">
        <v>154</v>
      </c>
      <c r="E47" s="108" t="s">
        <v>159</v>
      </c>
      <c r="F47">
        <v>41409</v>
      </c>
      <c r="G47">
        <v>100</v>
      </c>
      <c r="H47">
        <v>1069</v>
      </c>
      <c r="I47">
        <v>1.01</v>
      </c>
    </row>
    <row r="48" spans="1:9">
      <c r="A48" t="s">
        <v>250</v>
      </c>
      <c r="B48" s="109" t="s">
        <v>197</v>
      </c>
      <c r="C48" s="110" t="s">
        <v>66</v>
      </c>
      <c r="D48" s="111" t="s">
        <v>154</v>
      </c>
      <c r="E48" s="108" t="s">
        <v>161</v>
      </c>
      <c r="F48">
        <v>12162.5</v>
      </c>
      <c r="G48">
        <v>100</v>
      </c>
      <c r="H48">
        <v>0</v>
      </c>
      <c r="I48">
        <v>2.19</v>
      </c>
    </row>
    <row r="49" spans="1:9">
      <c r="A49" t="s">
        <v>251</v>
      </c>
      <c r="B49" s="109" t="s">
        <v>197</v>
      </c>
      <c r="C49" s="110" t="s">
        <v>67</v>
      </c>
      <c r="D49" s="111" t="s">
        <v>155</v>
      </c>
      <c r="E49" s="108" t="s">
        <v>162</v>
      </c>
      <c r="F49">
        <v>10656.73</v>
      </c>
      <c r="G49">
        <v>48</v>
      </c>
      <c r="H49">
        <v>268</v>
      </c>
      <c r="I49">
        <v>0.35</v>
      </c>
    </row>
    <row r="50" spans="1:9">
      <c r="A50" t="s">
        <v>252</v>
      </c>
      <c r="B50" s="112" t="s">
        <v>68</v>
      </c>
      <c r="C50" s="110" t="s">
        <v>69</v>
      </c>
      <c r="D50" s="111" t="s">
        <v>153</v>
      </c>
      <c r="E50" s="108" t="s">
        <v>162</v>
      </c>
      <c r="F50">
        <v>2338</v>
      </c>
      <c r="G50">
        <v>24</v>
      </c>
      <c r="H50">
        <v>26</v>
      </c>
      <c r="I50">
        <v>1.75</v>
      </c>
    </row>
    <row r="51" spans="1:9">
      <c r="A51" t="s">
        <v>253</v>
      </c>
      <c r="B51" s="114" t="s">
        <v>68</v>
      </c>
      <c r="C51" s="110" t="s">
        <v>69</v>
      </c>
      <c r="D51" s="111" t="s">
        <v>154</v>
      </c>
      <c r="E51" s="108" t="s">
        <v>162</v>
      </c>
      <c r="F51">
        <v>2338</v>
      </c>
      <c r="G51">
        <v>48</v>
      </c>
      <c r="H51">
        <v>54</v>
      </c>
      <c r="I51">
        <v>2.39</v>
      </c>
    </row>
    <row r="52" spans="1:9">
      <c r="A52" t="s">
        <v>254</v>
      </c>
      <c r="B52" s="114" t="s">
        <v>70</v>
      </c>
      <c r="C52" s="110" t="s">
        <v>71</v>
      </c>
      <c r="D52" s="111" t="s">
        <v>154</v>
      </c>
      <c r="E52" s="108" t="s">
        <v>162</v>
      </c>
      <c r="F52">
        <v>37775</v>
      </c>
      <c r="G52">
        <v>48</v>
      </c>
      <c r="H52">
        <v>56</v>
      </c>
      <c r="I52">
        <v>1.54</v>
      </c>
    </row>
    <row r="53" spans="1:9">
      <c r="A53" t="s">
        <v>255</v>
      </c>
      <c r="B53" s="114" t="s">
        <v>169</v>
      </c>
      <c r="C53" s="110" t="s">
        <v>72</v>
      </c>
      <c r="D53" s="111" t="s">
        <v>153</v>
      </c>
      <c r="E53" s="108" t="s">
        <v>162</v>
      </c>
      <c r="F53">
        <v>29788</v>
      </c>
      <c r="G53">
        <v>24</v>
      </c>
      <c r="H53">
        <v>33</v>
      </c>
      <c r="I53">
        <v>0.63</v>
      </c>
    </row>
    <row r="54" spans="1:9">
      <c r="A54" t="s">
        <v>256</v>
      </c>
      <c r="B54" s="114" t="s">
        <v>169</v>
      </c>
      <c r="C54" s="110" t="s">
        <v>73</v>
      </c>
      <c r="D54" s="111" t="s">
        <v>154</v>
      </c>
      <c r="E54" s="108" t="s">
        <v>159</v>
      </c>
      <c r="F54">
        <v>29788</v>
      </c>
      <c r="G54">
        <v>100</v>
      </c>
      <c r="H54">
        <v>810</v>
      </c>
      <c r="I54">
        <v>2.5099999999999998</v>
      </c>
    </row>
    <row r="55" spans="1:9">
      <c r="A55" t="s">
        <v>257</v>
      </c>
      <c r="B55" s="114" t="s">
        <v>169</v>
      </c>
      <c r="C55" s="110" t="s">
        <v>74</v>
      </c>
      <c r="D55" s="113" t="s">
        <v>154</v>
      </c>
      <c r="E55" s="108" t="s">
        <v>161</v>
      </c>
      <c r="F55">
        <v>57915</v>
      </c>
      <c r="G55">
        <v>100</v>
      </c>
      <c r="H55">
        <v>0</v>
      </c>
      <c r="I55">
        <v>10.43</v>
      </c>
    </row>
    <row r="56" spans="1:9">
      <c r="A56" t="s">
        <v>258</v>
      </c>
      <c r="B56" s="112" t="s">
        <v>75</v>
      </c>
      <c r="C56" s="110" t="s">
        <v>76</v>
      </c>
      <c r="D56" s="113" t="s">
        <v>153</v>
      </c>
      <c r="E56" s="108" t="s">
        <v>162</v>
      </c>
      <c r="F56">
        <v>5547</v>
      </c>
      <c r="G56">
        <v>48</v>
      </c>
      <c r="H56">
        <v>152</v>
      </c>
      <c r="I56">
        <v>1.1299999999999999</v>
      </c>
    </row>
    <row r="57" spans="1:9">
      <c r="A57" t="s">
        <v>259</v>
      </c>
      <c r="B57" s="112" t="s">
        <v>75</v>
      </c>
      <c r="C57" s="110" t="s">
        <v>76</v>
      </c>
      <c r="D57" s="113" t="s">
        <v>154</v>
      </c>
      <c r="E57" s="108" t="s">
        <v>162</v>
      </c>
      <c r="F57">
        <v>5547</v>
      </c>
      <c r="G57">
        <v>48</v>
      </c>
      <c r="H57">
        <v>219</v>
      </c>
      <c r="I57">
        <v>1.47</v>
      </c>
    </row>
    <row r="58" spans="1:9">
      <c r="A58" t="s">
        <v>260</v>
      </c>
      <c r="B58" s="112" t="s">
        <v>77</v>
      </c>
      <c r="C58" s="110" t="s">
        <v>78</v>
      </c>
      <c r="D58" s="111" t="s">
        <v>154</v>
      </c>
      <c r="E58" s="108" t="s">
        <v>162</v>
      </c>
      <c r="F58">
        <v>22732</v>
      </c>
      <c r="G58">
        <v>24</v>
      </c>
      <c r="H58">
        <v>13</v>
      </c>
      <c r="I58">
        <v>0.61</v>
      </c>
    </row>
    <row r="59" spans="1:9">
      <c r="A59" t="s">
        <v>261</v>
      </c>
      <c r="B59" s="112" t="s">
        <v>170</v>
      </c>
      <c r="C59" s="110" t="s">
        <v>79</v>
      </c>
      <c r="D59" s="113" t="s">
        <v>153</v>
      </c>
      <c r="E59" s="108" t="s">
        <v>162</v>
      </c>
      <c r="F59">
        <v>189994</v>
      </c>
      <c r="G59">
        <v>48</v>
      </c>
      <c r="H59">
        <v>339</v>
      </c>
      <c r="I59">
        <v>11.02</v>
      </c>
    </row>
    <row r="60" spans="1:9">
      <c r="A60" t="s">
        <v>262</v>
      </c>
      <c r="B60" s="112" t="s">
        <v>170</v>
      </c>
      <c r="C60" s="110" t="s">
        <v>80</v>
      </c>
      <c r="D60" s="111" t="s">
        <v>154</v>
      </c>
      <c r="E60" s="108" t="s">
        <v>159</v>
      </c>
      <c r="F60">
        <v>189994</v>
      </c>
      <c r="G60">
        <v>100</v>
      </c>
      <c r="H60">
        <v>1007</v>
      </c>
      <c r="I60">
        <v>20.36</v>
      </c>
    </row>
    <row r="61" spans="1:9">
      <c r="A61" t="s">
        <v>263</v>
      </c>
      <c r="B61" s="112" t="s">
        <v>170</v>
      </c>
      <c r="C61" s="110" t="s">
        <v>81</v>
      </c>
      <c r="D61" s="111" t="s">
        <v>154</v>
      </c>
      <c r="E61" s="108" t="s">
        <v>161</v>
      </c>
      <c r="F61">
        <v>297102.5</v>
      </c>
      <c r="G61">
        <v>100</v>
      </c>
      <c r="H61">
        <v>0</v>
      </c>
      <c r="I61">
        <v>100.69</v>
      </c>
    </row>
    <row r="62" spans="1:9">
      <c r="A62" t="s">
        <v>264</v>
      </c>
      <c r="B62" s="109" t="s">
        <v>82</v>
      </c>
      <c r="C62" s="110" t="s">
        <v>83</v>
      </c>
      <c r="D62" s="111" t="s">
        <v>153</v>
      </c>
      <c r="E62" s="108" t="s">
        <v>162</v>
      </c>
      <c r="F62">
        <v>14558</v>
      </c>
      <c r="G62">
        <v>48</v>
      </c>
      <c r="H62">
        <v>68</v>
      </c>
      <c r="I62">
        <v>2.02</v>
      </c>
    </row>
    <row r="63" spans="1:9">
      <c r="A63" t="s">
        <v>265</v>
      </c>
      <c r="B63" s="114" t="s">
        <v>82</v>
      </c>
      <c r="C63" s="110" t="s">
        <v>83</v>
      </c>
      <c r="D63" s="111" t="s">
        <v>154</v>
      </c>
      <c r="E63" s="108" t="s">
        <v>162</v>
      </c>
      <c r="F63">
        <v>14558</v>
      </c>
      <c r="G63">
        <v>48</v>
      </c>
      <c r="H63">
        <v>181</v>
      </c>
      <c r="I63">
        <v>3.07</v>
      </c>
    </row>
    <row r="64" spans="1:9">
      <c r="A64" t="s">
        <v>266</v>
      </c>
      <c r="B64" s="112" t="s">
        <v>84</v>
      </c>
      <c r="C64" s="110" t="s">
        <v>85</v>
      </c>
      <c r="D64" s="111" t="s">
        <v>153</v>
      </c>
      <c r="E64" s="108" t="s">
        <v>161</v>
      </c>
      <c r="F64">
        <v>7813</v>
      </c>
      <c r="G64">
        <v>100</v>
      </c>
      <c r="H64">
        <v>0</v>
      </c>
      <c r="I64">
        <v>3.12</v>
      </c>
    </row>
    <row r="65" spans="1:9">
      <c r="A65" t="s">
        <v>267</v>
      </c>
      <c r="B65" s="112" t="s">
        <v>84</v>
      </c>
      <c r="C65" s="110" t="s">
        <v>85</v>
      </c>
      <c r="D65" s="111" t="s">
        <v>154</v>
      </c>
      <c r="E65" s="108" t="s">
        <v>161</v>
      </c>
      <c r="F65">
        <v>7813</v>
      </c>
      <c r="G65">
        <v>100</v>
      </c>
      <c r="H65">
        <v>0</v>
      </c>
      <c r="I65">
        <v>3.12</v>
      </c>
    </row>
    <row r="66" spans="1:9">
      <c r="A66" t="s">
        <v>268</v>
      </c>
      <c r="B66" s="114" t="s">
        <v>86</v>
      </c>
      <c r="C66" s="110" t="s">
        <v>87</v>
      </c>
      <c r="D66" s="111" t="s">
        <v>154</v>
      </c>
      <c r="E66" s="108" t="s">
        <v>162</v>
      </c>
      <c r="F66">
        <v>1559</v>
      </c>
      <c r="G66">
        <v>48</v>
      </c>
      <c r="H66">
        <v>597</v>
      </c>
      <c r="I66">
        <v>3.15</v>
      </c>
    </row>
    <row r="67" spans="1:9">
      <c r="A67" t="s">
        <v>269</v>
      </c>
      <c r="B67" s="114" t="s">
        <v>88</v>
      </c>
      <c r="C67" s="110" t="s">
        <v>89</v>
      </c>
      <c r="D67" s="111" t="s">
        <v>153</v>
      </c>
      <c r="E67" s="108" t="s">
        <v>161</v>
      </c>
      <c r="F67">
        <v>13494.5</v>
      </c>
      <c r="G67">
        <v>100</v>
      </c>
      <c r="H67">
        <v>0</v>
      </c>
      <c r="I67">
        <v>2.2799999999999998</v>
      </c>
    </row>
    <row r="68" spans="1:9">
      <c r="A68" t="s">
        <v>270</v>
      </c>
      <c r="B68" s="114" t="s">
        <v>88</v>
      </c>
      <c r="C68" s="110" t="s">
        <v>89</v>
      </c>
      <c r="D68" s="111" t="s">
        <v>154</v>
      </c>
      <c r="E68" s="108" t="s">
        <v>161</v>
      </c>
      <c r="F68">
        <v>13494.5</v>
      </c>
      <c r="G68">
        <v>100</v>
      </c>
      <c r="H68">
        <v>0</v>
      </c>
      <c r="I68">
        <v>2.2799999999999998</v>
      </c>
    </row>
    <row r="69" spans="1:9">
      <c r="A69" t="s">
        <v>271</v>
      </c>
      <c r="B69" s="109" t="s">
        <v>171</v>
      </c>
      <c r="C69" s="110" t="s">
        <v>90</v>
      </c>
      <c r="D69" s="111" t="s">
        <v>153</v>
      </c>
      <c r="E69" s="108" t="s">
        <v>159</v>
      </c>
      <c r="F69">
        <v>29115</v>
      </c>
      <c r="G69">
        <v>100</v>
      </c>
      <c r="H69">
        <v>1563</v>
      </c>
      <c r="I69">
        <v>5.0999999999999996</v>
      </c>
    </row>
    <row r="70" spans="1:9">
      <c r="A70" t="s">
        <v>272</v>
      </c>
      <c r="B70" s="109" t="s">
        <v>171</v>
      </c>
      <c r="C70" s="110" t="s">
        <v>91</v>
      </c>
      <c r="D70" s="111" t="s">
        <v>153</v>
      </c>
      <c r="E70" s="108" t="s">
        <v>161</v>
      </c>
      <c r="F70">
        <v>77284.5</v>
      </c>
      <c r="G70">
        <v>100</v>
      </c>
      <c r="H70">
        <v>0</v>
      </c>
      <c r="I70">
        <v>16.93</v>
      </c>
    </row>
    <row r="71" spans="1:9">
      <c r="A71" t="s">
        <v>273</v>
      </c>
      <c r="B71" s="109" t="s">
        <v>171</v>
      </c>
      <c r="C71" s="110" t="s">
        <v>92</v>
      </c>
      <c r="D71" s="111" t="s">
        <v>155</v>
      </c>
      <c r="E71" s="108" t="s">
        <v>162</v>
      </c>
      <c r="F71">
        <v>7330.13</v>
      </c>
      <c r="G71">
        <v>48</v>
      </c>
      <c r="H71">
        <v>338</v>
      </c>
      <c r="I71">
        <v>2.14</v>
      </c>
    </row>
    <row r="72" spans="1:9">
      <c r="A72" t="s">
        <v>274</v>
      </c>
      <c r="B72" s="109" t="s">
        <v>171</v>
      </c>
      <c r="C72" s="110" t="s">
        <v>90</v>
      </c>
      <c r="D72" s="111" t="s">
        <v>154</v>
      </c>
      <c r="E72" s="108" t="s">
        <v>159</v>
      </c>
      <c r="F72">
        <v>29115</v>
      </c>
      <c r="G72">
        <v>100</v>
      </c>
      <c r="H72">
        <v>2317</v>
      </c>
      <c r="I72">
        <v>6.36</v>
      </c>
    </row>
    <row r="73" spans="1:9">
      <c r="A73" t="s">
        <v>275</v>
      </c>
      <c r="B73" s="109" t="s">
        <v>171</v>
      </c>
      <c r="C73" s="110" t="s">
        <v>91</v>
      </c>
      <c r="D73" s="111" t="s">
        <v>154</v>
      </c>
      <c r="E73" s="108" t="s">
        <v>161</v>
      </c>
      <c r="F73">
        <v>77284.5</v>
      </c>
      <c r="G73">
        <v>100</v>
      </c>
      <c r="H73">
        <v>0</v>
      </c>
      <c r="I73">
        <v>16.93</v>
      </c>
    </row>
    <row r="74" spans="1:9">
      <c r="A74" t="s">
        <v>276</v>
      </c>
      <c r="B74" s="114" t="s">
        <v>93</v>
      </c>
      <c r="C74" s="110" t="s">
        <v>94</v>
      </c>
      <c r="D74" s="111" t="s">
        <v>153</v>
      </c>
      <c r="E74" s="108" t="s">
        <v>162</v>
      </c>
      <c r="F74">
        <v>33419</v>
      </c>
      <c r="G74">
        <v>48</v>
      </c>
      <c r="H74">
        <v>196</v>
      </c>
      <c r="I74">
        <v>2.5</v>
      </c>
    </row>
    <row r="75" spans="1:9">
      <c r="A75" t="s">
        <v>277</v>
      </c>
      <c r="B75" s="114" t="s">
        <v>93</v>
      </c>
      <c r="C75" s="110" t="s">
        <v>94</v>
      </c>
      <c r="D75" s="111" t="s">
        <v>154</v>
      </c>
      <c r="E75" s="108" t="s">
        <v>162</v>
      </c>
      <c r="F75">
        <v>33419</v>
      </c>
      <c r="G75">
        <v>48</v>
      </c>
      <c r="H75">
        <v>448</v>
      </c>
      <c r="I75">
        <v>3.69</v>
      </c>
    </row>
    <row r="76" spans="1:9">
      <c r="A76" t="s">
        <v>278</v>
      </c>
      <c r="B76" s="112" t="s">
        <v>95</v>
      </c>
      <c r="C76" s="111" t="s">
        <v>96</v>
      </c>
      <c r="D76" s="111" t="s">
        <v>154</v>
      </c>
      <c r="E76" s="108" t="s">
        <v>162</v>
      </c>
      <c r="F76">
        <v>26222</v>
      </c>
      <c r="G76">
        <v>24</v>
      </c>
      <c r="H76">
        <v>34</v>
      </c>
      <c r="I76">
        <v>0.56000000000000005</v>
      </c>
    </row>
    <row r="77" spans="1:9">
      <c r="A77" t="s">
        <v>279</v>
      </c>
      <c r="B77" s="112" t="s">
        <v>97</v>
      </c>
      <c r="C77" s="111" t="s">
        <v>98</v>
      </c>
      <c r="D77" s="111" t="s">
        <v>154</v>
      </c>
      <c r="E77" s="108" t="s">
        <v>162</v>
      </c>
      <c r="F77">
        <v>18916</v>
      </c>
      <c r="G77">
        <v>24</v>
      </c>
      <c r="H77">
        <v>13</v>
      </c>
      <c r="I77">
        <v>1.38</v>
      </c>
    </row>
    <row r="78" spans="1:9">
      <c r="A78" t="s">
        <v>280</v>
      </c>
      <c r="B78" s="112" t="s">
        <v>99</v>
      </c>
      <c r="C78" s="111" t="s">
        <v>100</v>
      </c>
      <c r="D78" s="111" t="s">
        <v>153</v>
      </c>
      <c r="E78" s="108" t="s">
        <v>162</v>
      </c>
      <c r="F78">
        <v>33419</v>
      </c>
      <c r="G78">
        <v>24</v>
      </c>
      <c r="H78">
        <v>33</v>
      </c>
      <c r="I78">
        <v>1.1599999999999999</v>
      </c>
    </row>
    <row r="79" spans="1:9">
      <c r="A79" t="s">
        <v>281</v>
      </c>
      <c r="B79" s="112" t="s">
        <v>99</v>
      </c>
      <c r="C79" s="111" t="s">
        <v>100</v>
      </c>
      <c r="D79" s="111" t="s">
        <v>154</v>
      </c>
      <c r="E79" s="108" t="s">
        <v>162</v>
      </c>
      <c r="F79">
        <v>33419</v>
      </c>
      <c r="G79">
        <v>48</v>
      </c>
      <c r="H79">
        <v>139</v>
      </c>
      <c r="I79">
        <v>2.13</v>
      </c>
    </row>
    <row r="80" spans="1:9">
      <c r="A80" t="s">
        <v>282</v>
      </c>
      <c r="B80" s="112" t="s">
        <v>172</v>
      </c>
      <c r="C80" s="111" t="s">
        <v>101</v>
      </c>
      <c r="D80" s="111" t="s">
        <v>153</v>
      </c>
      <c r="E80" s="108" t="s">
        <v>159</v>
      </c>
      <c r="F80">
        <v>112839</v>
      </c>
      <c r="G80">
        <v>100</v>
      </c>
      <c r="H80">
        <v>670</v>
      </c>
      <c r="I80">
        <v>13.89</v>
      </c>
    </row>
    <row r="81" spans="1:9">
      <c r="A81" t="s">
        <v>283</v>
      </c>
      <c r="B81" s="112" t="s">
        <v>172</v>
      </c>
      <c r="C81" s="111" t="s">
        <v>102</v>
      </c>
      <c r="D81" s="111" t="s">
        <v>156</v>
      </c>
      <c r="E81" s="108" t="s">
        <v>161</v>
      </c>
      <c r="F81">
        <v>347031.55</v>
      </c>
      <c r="G81">
        <v>100</v>
      </c>
      <c r="H81">
        <v>0</v>
      </c>
      <c r="I81">
        <v>78.760000000000005</v>
      </c>
    </row>
    <row r="82" spans="1:9">
      <c r="A82" t="s">
        <v>284</v>
      </c>
      <c r="B82" s="112" t="s">
        <v>172</v>
      </c>
      <c r="C82" s="111" t="s">
        <v>103</v>
      </c>
      <c r="D82" s="111" t="s">
        <v>155</v>
      </c>
      <c r="E82" s="108" t="s">
        <v>162</v>
      </c>
      <c r="F82">
        <v>49682.33</v>
      </c>
      <c r="G82">
        <v>48</v>
      </c>
      <c r="H82">
        <v>281</v>
      </c>
      <c r="I82">
        <v>14.38</v>
      </c>
    </row>
    <row r="83" spans="1:9">
      <c r="A83" t="s">
        <v>285</v>
      </c>
      <c r="B83" s="112" t="s">
        <v>172</v>
      </c>
      <c r="C83" s="111" t="s">
        <v>101</v>
      </c>
      <c r="D83" s="111" t="s">
        <v>154</v>
      </c>
      <c r="E83" s="108" t="s">
        <v>159</v>
      </c>
      <c r="F83">
        <v>112839</v>
      </c>
      <c r="G83">
        <v>100</v>
      </c>
      <c r="H83">
        <v>1183</v>
      </c>
      <c r="I83">
        <v>18.28</v>
      </c>
    </row>
    <row r="84" spans="1:9">
      <c r="A84" t="s">
        <v>286</v>
      </c>
      <c r="B84" s="112" t="s">
        <v>172</v>
      </c>
      <c r="C84" s="111" t="s">
        <v>102</v>
      </c>
      <c r="D84" s="111" t="s">
        <v>154</v>
      </c>
      <c r="E84" s="108" t="s">
        <v>161</v>
      </c>
      <c r="F84">
        <v>347031.55</v>
      </c>
      <c r="G84">
        <v>100</v>
      </c>
      <c r="H84">
        <v>0</v>
      </c>
      <c r="I84">
        <v>78.760000000000005</v>
      </c>
    </row>
    <row r="85" spans="1:9">
      <c r="A85" t="s">
        <v>287</v>
      </c>
      <c r="B85" s="112" t="s">
        <v>104</v>
      </c>
      <c r="C85" s="111" t="s">
        <v>105</v>
      </c>
      <c r="D85" s="111" t="s">
        <v>153</v>
      </c>
      <c r="E85" s="108" t="s">
        <v>161</v>
      </c>
      <c r="F85">
        <v>31351.5</v>
      </c>
      <c r="G85">
        <v>100</v>
      </c>
      <c r="H85">
        <v>0</v>
      </c>
      <c r="I85">
        <v>4.67</v>
      </c>
    </row>
    <row r="86" spans="1:9">
      <c r="A86" t="s">
        <v>288</v>
      </c>
      <c r="B86" s="112" t="s">
        <v>104</v>
      </c>
      <c r="C86" s="111" t="s">
        <v>105</v>
      </c>
      <c r="D86" s="111" t="s">
        <v>154</v>
      </c>
      <c r="E86" s="108" t="s">
        <v>161</v>
      </c>
      <c r="F86">
        <v>31351.5</v>
      </c>
      <c r="G86">
        <v>100</v>
      </c>
      <c r="H86">
        <v>0</v>
      </c>
      <c r="I86">
        <v>4.67</v>
      </c>
    </row>
    <row r="87" spans="1:9">
      <c r="A87" t="s">
        <v>289</v>
      </c>
      <c r="B87" s="112" t="s">
        <v>106</v>
      </c>
      <c r="C87" s="111" t="s">
        <v>107</v>
      </c>
      <c r="D87" s="111" t="s">
        <v>153</v>
      </c>
      <c r="E87" s="108" t="s">
        <v>161</v>
      </c>
      <c r="F87">
        <v>10551</v>
      </c>
      <c r="G87">
        <v>100</v>
      </c>
      <c r="H87">
        <v>0</v>
      </c>
      <c r="I87">
        <v>2.23</v>
      </c>
    </row>
    <row r="88" spans="1:9">
      <c r="A88" t="s">
        <v>290</v>
      </c>
      <c r="B88" s="112" t="s">
        <v>106</v>
      </c>
      <c r="C88" s="111" t="s">
        <v>107</v>
      </c>
      <c r="D88" s="111" t="s">
        <v>154</v>
      </c>
      <c r="E88" s="108" t="s">
        <v>161</v>
      </c>
      <c r="F88">
        <v>10551</v>
      </c>
      <c r="G88">
        <v>100</v>
      </c>
      <c r="H88">
        <v>0</v>
      </c>
      <c r="I88">
        <v>2.23</v>
      </c>
    </row>
    <row r="89" spans="1:9">
      <c r="A89" t="s">
        <v>291</v>
      </c>
      <c r="B89" s="112" t="s">
        <v>108</v>
      </c>
      <c r="C89" s="111" t="s">
        <v>109</v>
      </c>
      <c r="D89" s="111" t="s">
        <v>154</v>
      </c>
      <c r="E89" s="108" t="s">
        <v>162</v>
      </c>
      <c r="F89">
        <v>36190</v>
      </c>
      <c r="G89">
        <v>24</v>
      </c>
      <c r="H89">
        <v>23</v>
      </c>
      <c r="I89">
        <v>0.7</v>
      </c>
    </row>
    <row r="90" spans="1:9">
      <c r="A90" t="s">
        <v>292</v>
      </c>
      <c r="B90" s="112" t="s">
        <v>173</v>
      </c>
      <c r="C90" s="111" t="s">
        <v>110</v>
      </c>
      <c r="D90" s="111" t="s">
        <v>153</v>
      </c>
      <c r="E90" s="108" t="s">
        <v>162</v>
      </c>
      <c r="F90">
        <v>33419</v>
      </c>
      <c r="G90">
        <v>48</v>
      </c>
      <c r="H90">
        <v>102</v>
      </c>
      <c r="I90">
        <v>1.81</v>
      </c>
    </row>
    <row r="91" spans="1:9">
      <c r="A91" t="s">
        <v>293</v>
      </c>
      <c r="B91" s="112" t="s">
        <v>173</v>
      </c>
      <c r="C91" s="111" t="s">
        <v>111</v>
      </c>
      <c r="D91" s="111" t="s">
        <v>154</v>
      </c>
      <c r="E91" s="108" t="s">
        <v>159</v>
      </c>
      <c r="F91">
        <v>33419</v>
      </c>
      <c r="G91">
        <v>100</v>
      </c>
      <c r="H91">
        <v>807</v>
      </c>
      <c r="I91">
        <v>4.58</v>
      </c>
    </row>
    <row r="92" spans="1:9">
      <c r="A92" t="s">
        <v>294</v>
      </c>
      <c r="B92" s="112" t="s">
        <v>173</v>
      </c>
      <c r="C92" s="111" t="s">
        <v>112</v>
      </c>
      <c r="D92" s="111" t="s">
        <v>154</v>
      </c>
      <c r="E92" s="108" t="s">
        <v>161</v>
      </c>
      <c r="F92">
        <v>30290.5</v>
      </c>
      <c r="G92">
        <v>100</v>
      </c>
      <c r="H92">
        <v>0</v>
      </c>
      <c r="I92">
        <v>8.7100000000000009</v>
      </c>
    </row>
    <row r="93" spans="1:9">
      <c r="A93" t="s">
        <v>295</v>
      </c>
      <c r="B93" s="112" t="s">
        <v>113</v>
      </c>
      <c r="C93" s="111" t="s">
        <v>114</v>
      </c>
      <c r="D93" s="111" t="s">
        <v>153</v>
      </c>
      <c r="E93" s="108" t="s">
        <v>162</v>
      </c>
      <c r="F93">
        <v>150753</v>
      </c>
      <c r="G93">
        <v>24</v>
      </c>
      <c r="H93">
        <v>23</v>
      </c>
      <c r="I93">
        <v>0.63</v>
      </c>
    </row>
    <row r="94" spans="1:9">
      <c r="A94" t="s">
        <v>296</v>
      </c>
      <c r="B94" s="112" t="s">
        <v>113</v>
      </c>
      <c r="C94" s="111" t="s">
        <v>114</v>
      </c>
      <c r="D94" s="111" t="s">
        <v>154</v>
      </c>
      <c r="E94" s="108" t="s">
        <v>162</v>
      </c>
      <c r="F94">
        <v>150753</v>
      </c>
      <c r="G94">
        <v>48</v>
      </c>
      <c r="H94">
        <v>84</v>
      </c>
      <c r="I94">
        <v>1.33</v>
      </c>
    </row>
    <row r="95" spans="1:9">
      <c r="A95" t="s">
        <v>297</v>
      </c>
      <c r="B95" s="112" t="s">
        <v>198</v>
      </c>
      <c r="C95" s="111" t="s">
        <v>115</v>
      </c>
      <c r="D95" s="111" t="s">
        <v>153</v>
      </c>
      <c r="E95" s="108" t="s">
        <v>159</v>
      </c>
      <c r="F95">
        <v>39144</v>
      </c>
      <c r="G95">
        <v>100</v>
      </c>
      <c r="H95">
        <v>1222</v>
      </c>
      <c r="I95">
        <v>4.66</v>
      </c>
    </row>
    <row r="96" spans="1:9">
      <c r="A96" t="s">
        <v>298</v>
      </c>
      <c r="B96" s="112" t="s">
        <v>198</v>
      </c>
      <c r="C96" s="111" t="s">
        <v>116</v>
      </c>
      <c r="D96" s="111" t="s">
        <v>153</v>
      </c>
      <c r="E96" s="108" t="s">
        <v>161</v>
      </c>
      <c r="F96">
        <v>23986</v>
      </c>
      <c r="G96">
        <v>100</v>
      </c>
      <c r="H96">
        <v>0</v>
      </c>
      <c r="I96">
        <v>16.8</v>
      </c>
    </row>
    <row r="97" spans="1:9">
      <c r="A97" t="s">
        <v>299</v>
      </c>
      <c r="B97" s="112" t="s">
        <v>198</v>
      </c>
      <c r="C97" s="111" t="s">
        <v>115</v>
      </c>
      <c r="D97" s="111" t="s">
        <v>155</v>
      </c>
      <c r="E97" s="108" t="s">
        <v>159</v>
      </c>
      <c r="F97">
        <v>39144</v>
      </c>
      <c r="G97">
        <v>100</v>
      </c>
      <c r="H97">
        <v>1032</v>
      </c>
      <c r="I97">
        <v>3.35</v>
      </c>
    </row>
    <row r="98" spans="1:9">
      <c r="A98" t="s">
        <v>300</v>
      </c>
      <c r="B98" s="112" t="s">
        <v>198</v>
      </c>
      <c r="C98" s="111" t="s">
        <v>116</v>
      </c>
      <c r="D98" s="111" t="s">
        <v>155</v>
      </c>
      <c r="E98" s="108" t="s">
        <v>161</v>
      </c>
      <c r="F98">
        <v>23986</v>
      </c>
      <c r="G98">
        <v>100</v>
      </c>
      <c r="H98">
        <v>0</v>
      </c>
      <c r="I98">
        <v>16.8</v>
      </c>
    </row>
    <row r="99" spans="1:9">
      <c r="A99" t="s">
        <v>301</v>
      </c>
      <c r="B99" s="112" t="s">
        <v>198</v>
      </c>
      <c r="C99" s="111" t="s">
        <v>115</v>
      </c>
      <c r="D99" s="111" t="s">
        <v>154</v>
      </c>
      <c r="E99" s="108" t="s">
        <v>159</v>
      </c>
      <c r="F99">
        <v>39144</v>
      </c>
      <c r="G99">
        <v>100</v>
      </c>
      <c r="H99">
        <v>2137</v>
      </c>
      <c r="I99">
        <v>6.65</v>
      </c>
    </row>
    <row r="100" spans="1:9">
      <c r="A100" t="s">
        <v>302</v>
      </c>
      <c r="B100" s="112" t="s">
        <v>198</v>
      </c>
      <c r="C100" s="111" t="s">
        <v>116</v>
      </c>
      <c r="D100" s="111" t="s">
        <v>154</v>
      </c>
      <c r="E100" s="108" t="s">
        <v>161</v>
      </c>
      <c r="F100">
        <v>23986</v>
      </c>
      <c r="G100">
        <v>100</v>
      </c>
      <c r="H100">
        <v>0</v>
      </c>
      <c r="I100">
        <v>16.8</v>
      </c>
    </row>
    <row r="101" spans="1:9">
      <c r="A101" t="s">
        <v>303</v>
      </c>
      <c r="B101" s="112" t="s">
        <v>117</v>
      </c>
      <c r="C101" s="111" t="s">
        <v>118</v>
      </c>
      <c r="D101" s="111" t="s">
        <v>153</v>
      </c>
      <c r="E101" s="108" t="s">
        <v>161</v>
      </c>
      <c r="F101">
        <v>5199</v>
      </c>
      <c r="G101">
        <v>100</v>
      </c>
      <c r="H101">
        <v>0</v>
      </c>
      <c r="I101">
        <v>0.91</v>
      </c>
    </row>
    <row r="102" spans="1:9">
      <c r="A102" t="s">
        <v>304</v>
      </c>
      <c r="B102" s="112" t="s">
        <v>117</v>
      </c>
      <c r="C102" s="111" t="s">
        <v>118</v>
      </c>
      <c r="D102" s="111" t="s">
        <v>154</v>
      </c>
      <c r="E102" s="108" t="s">
        <v>161</v>
      </c>
      <c r="F102">
        <v>5199</v>
      </c>
      <c r="G102">
        <v>100</v>
      </c>
      <c r="H102">
        <v>0</v>
      </c>
      <c r="I102">
        <v>0.91</v>
      </c>
    </row>
    <row r="103" spans="1:9">
      <c r="A103" t="s">
        <v>305</v>
      </c>
      <c r="B103" s="113" t="s">
        <v>119</v>
      </c>
      <c r="C103" s="117" t="s">
        <v>120</v>
      </c>
      <c r="D103" s="117" t="s">
        <v>153</v>
      </c>
      <c r="E103" s="108" t="s">
        <v>161</v>
      </c>
      <c r="F103">
        <v>26024</v>
      </c>
      <c r="G103">
        <v>100</v>
      </c>
      <c r="H103">
        <v>0</v>
      </c>
      <c r="I103">
        <v>5.48</v>
      </c>
    </row>
    <row r="104" spans="1:9">
      <c r="A104" t="s">
        <v>306</v>
      </c>
      <c r="B104" s="113" t="s">
        <v>119</v>
      </c>
      <c r="C104" s="117" t="s">
        <v>120</v>
      </c>
      <c r="D104" s="117" t="s">
        <v>154</v>
      </c>
      <c r="E104" s="108" t="s">
        <v>161</v>
      </c>
      <c r="F104">
        <v>26024</v>
      </c>
      <c r="G104">
        <v>100</v>
      </c>
      <c r="H104">
        <v>0</v>
      </c>
      <c r="I104">
        <v>5.48</v>
      </c>
    </row>
    <row r="105" spans="1:9">
      <c r="A105" t="s">
        <v>307</v>
      </c>
      <c r="B105" s="113" t="s">
        <v>121</v>
      </c>
      <c r="C105" s="117" t="s">
        <v>122</v>
      </c>
      <c r="D105" s="117" t="s">
        <v>153</v>
      </c>
      <c r="E105" s="108" t="s">
        <v>162</v>
      </c>
      <c r="F105">
        <v>4044</v>
      </c>
      <c r="G105">
        <v>24</v>
      </c>
      <c r="H105">
        <v>19</v>
      </c>
      <c r="I105">
        <v>0.45</v>
      </c>
    </row>
    <row r="106" spans="1:9">
      <c r="A106" t="s">
        <v>308</v>
      </c>
      <c r="B106" s="113" t="s">
        <v>121</v>
      </c>
      <c r="C106" s="117" t="s">
        <v>122</v>
      </c>
      <c r="D106" s="117" t="s">
        <v>154</v>
      </c>
      <c r="E106" s="108" t="s">
        <v>162</v>
      </c>
      <c r="F106">
        <v>4044</v>
      </c>
      <c r="G106">
        <v>48</v>
      </c>
      <c r="H106">
        <v>92</v>
      </c>
      <c r="I106">
        <v>0.82</v>
      </c>
    </row>
    <row r="107" spans="1:9">
      <c r="A107" t="s">
        <v>309</v>
      </c>
      <c r="B107" s="113" t="s">
        <v>175</v>
      </c>
      <c r="C107" s="117" t="s">
        <v>123</v>
      </c>
      <c r="D107" s="117" t="s">
        <v>153</v>
      </c>
      <c r="E107" s="108" t="s">
        <v>159</v>
      </c>
      <c r="F107">
        <v>6308</v>
      </c>
      <c r="G107">
        <v>100</v>
      </c>
      <c r="H107">
        <v>557</v>
      </c>
      <c r="I107">
        <v>4.08</v>
      </c>
    </row>
    <row r="108" spans="1:9">
      <c r="A108" t="s">
        <v>310</v>
      </c>
      <c r="B108" s="113" t="s">
        <v>175</v>
      </c>
      <c r="C108" s="117" t="s">
        <v>124</v>
      </c>
      <c r="D108" s="117" t="s">
        <v>153</v>
      </c>
      <c r="E108" s="108" t="s">
        <v>161</v>
      </c>
      <c r="F108">
        <v>33045</v>
      </c>
      <c r="G108">
        <v>100</v>
      </c>
      <c r="H108">
        <v>0</v>
      </c>
      <c r="I108">
        <v>17.86</v>
      </c>
    </row>
    <row r="109" spans="1:9">
      <c r="A109" t="s">
        <v>311</v>
      </c>
      <c r="B109" s="113" t="s">
        <v>175</v>
      </c>
      <c r="C109" s="117" t="s">
        <v>125</v>
      </c>
      <c r="D109" s="117" t="s">
        <v>155</v>
      </c>
      <c r="E109" s="108" t="s">
        <v>162</v>
      </c>
      <c r="F109">
        <v>2766.61</v>
      </c>
      <c r="G109">
        <v>48</v>
      </c>
      <c r="H109">
        <v>315</v>
      </c>
      <c r="I109">
        <v>8.07</v>
      </c>
    </row>
    <row r="110" spans="1:9">
      <c r="A110" t="s">
        <v>312</v>
      </c>
      <c r="B110" s="113" t="s">
        <v>175</v>
      </c>
      <c r="C110" s="117" t="s">
        <v>123</v>
      </c>
      <c r="D110" s="117" t="s">
        <v>157</v>
      </c>
      <c r="E110" s="108" t="s">
        <v>159</v>
      </c>
      <c r="F110">
        <v>6308</v>
      </c>
      <c r="G110">
        <v>100</v>
      </c>
      <c r="H110">
        <v>1259</v>
      </c>
      <c r="I110">
        <v>10.33</v>
      </c>
    </row>
    <row r="111" spans="1:9">
      <c r="A111" t="s">
        <v>313</v>
      </c>
      <c r="B111" s="113" t="s">
        <v>175</v>
      </c>
      <c r="C111" s="117" t="s">
        <v>124</v>
      </c>
      <c r="D111" s="117" t="s">
        <v>154</v>
      </c>
      <c r="E111" s="108" t="s">
        <v>161</v>
      </c>
      <c r="F111">
        <v>33045</v>
      </c>
      <c r="G111">
        <v>100</v>
      </c>
      <c r="H111">
        <v>0</v>
      </c>
      <c r="I111">
        <v>17.86</v>
      </c>
    </row>
    <row r="112" spans="1:9">
      <c r="A112" t="s">
        <v>314</v>
      </c>
      <c r="B112" s="113" t="s">
        <v>126</v>
      </c>
      <c r="C112" s="117" t="s">
        <v>127</v>
      </c>
      <c r="D112" s="117" t="s">
        <v>155</v>
      </c>
      <c r="E112" s="108" t="s">
        <v>162</v>
      </c>
      <c r="F112">
        <v>54513</v>
      </c>
      <c r="G112">
        <v>24</v>
      </c>
      <c r="H112">
        <v>12</v>
      </c>
      <c r="I112">
        <v>2.72</v>
      </c>
    </row>
    <row r="113" spans="1:9">
      <c r="A113" t="s">
        <v>315</v>
      </c>
      <c r="B113" s="113" t="s">
        <v>126</v>
      </c>
      <c r="C113" s="117" t="s">
        <v>127</v>
      </c>
      <c r="D113" s="117" t="s">
        <v>154</v>
      </c>
      <c r="E113" s="108" t="s">
        <v>162</v>
      </c>
      <c r="F113">
        <v>54513</v>
      </c>
      <c r="G113">
        <v>24</v>
      </c>
      <c r="H113">
        <v>15</v>
      </c>
      <c r="I113">
        <v>1.24</v>
      </c>
    </row>
    <row r="114" spans="1:9">
      <c r="A114" t="s">
        <v>316</v>
      </c>
      <c r="B114" s="113" t="s">
        <v>176</v>
      </c>
      <c r="C114" s="117" t="s">
        <v>128</v>
      </c>
      <c r="D114" s="117" t="s">
        <v>153</v>
      </c>
      <c r="E114" s="108" t="s">
        <v>162</v>
      </c>
      <c r="F114">
        <v>51761</v>
      </c>
      <c r="G114">
        <v>48</v>
      </c>
      <c r="H114">
        <v>186</v>
      </c>
      <c r="I114">
        <v>2.06</v>
      </c>
    </row>
    <row r="115" spans="1:9">
      <c r="A115" t="s">
        <v>317</v>
      </c>
      <c r="B115" s="113" t="s">
        <v>176</v>
      </c>
      <c r="C115" s="117" t="s">
        <v>129</v>
      </c>
      <c r="D115" s="117" t="s">
        <v>155</v>
      </c>
      <c r="E115" s="108" t="s">
        <v>159</v>
      </c>
      <c r="F115">
        <v>51761</v>
      </c>
      <c r="G115">
        <v>100</v>
      </c>
      <c r="H115">
        <v>2578</v>
      </c>
      <c r="I115">
        <v>5.35</v>
      </c>
    </row>
    <row r="116" spans="1:9">
      <c r="A116" t="s">
        <v>318</v>
      </c>
      <c r="B116" s="113" t="s">
        <v>176</v>
      </c>
      <c r="C116" s="117" t="s">
        <v>130</v>
      </c>
      <c r="D116" s="117" t="s">
        <v>155</v>
      </c>
      <c r="E116" s="108" t="s">
        <v>161</v>
      </c>
      <c r="F116">
        <v>64939</v>
      </c>
      <c r="G116">
        <v>100</v>
      </c>
      <c r="H116">
        <v>0</v>
      </c>
      <c r="I116">
        <v>9.01</v>
      </c>
    </row>
    <row r="117" spans="1:9">
      <c r="A117" t="s">
        <v>319</v>
      </c>
      <c r="B117" s="113" t="s">
        <v>176</v>
      </c>
      <c r="C117" s="117" t="s">
        <v>129</v>
      </c>
      <c r="D117" s="117" t="s">
        <v>154</v>
      </c>
      <c r="E117" s="108" t="s">
        <v>159</v>
      </c>
      <c r="F117">
        <v>51761</v>
      </c>
      <c r="G117">
        <v>100</v>
      </c>
      <c r="H117">
        <v>3207</v>
      </c>
      <c r="I117">
        <v>11.02</v>
      </c>
    </row>
    <row r="118" spans="1:9">
      <c r="A118" t="s">
        <v>320</v>
      </c>
      <c r="B118" s="113" t="s">
        <v>176</v>
      </c>
      <c r="C118" s="117" t="s">
        <v>130</v>
      </c>
      <c r="D118" s="117" t="s">
        <v>154</v>
      </c>
      <c r="E118" s="108" t="s">
        <v>161</v>
      </c>
      <c r="F118">
        <v>64939</v>
      </c>
      <c r="G118">
        <v>100</v>
      </c>
      <c r="H118">
        <v>0</v>
      </c>
      <c r="I118">
        <v>9.01</v>
      </c>
    </row>
    <row r="119" spans="1:9">
      <c r="A119" t="s">
        <v>321</v>
      </c>
      <c r="B119" s="113" t="s">
        <v>131</v>
      </c>
      <c r="C119" s="117" t="s">
        <v>132</v>
      </c>
      <c r="D119" s="117" t="s">
        <v>153</v>
      </c>
      <c r="E119" s="108" t="s">
        <v>161</v>
      </c>
      <c r="F119">
        <v>10214</v>
      </c>
      <c r="G119">
        <v>100</v>
      </c>
      <c r="H119">
        <v>0</v>
      </c>
      <c r="I119">
        <v>3.9</v>
      </c>
    </row>
    <row r="120" spans="1:9">
      <c r="A120" t="s">
        <v>322</v>
      </c>
      <c r="B120" s="113" t="s">
        <v>131</v>
      </c>
      <c r="C120" s="117" t="s">
        <v>132</v>
      </c>
      <c r="D120" s="117" t="s">
        <v>154</v>
      </c>
      <c r="E120" s="108" t="s">
        <v>161</v>
      </c>
      <c r="F120">
        <v>10214</v>
      </c>
      <c r="G120">
        <v>100</v>
      </c>
      <c r="H120">
        <v>0</v>
      </c>
      <c r="I120">
        <v>3.9</v>
      </c>
    </row>
    <row r="121" spans="1:9">
      <c r="A121" t="s">
        <v>323</v>
      </c>
      <c r="B121" s="113" t="s">
        <v>133</v>
      </c>
      <c r="C121" s="117" t="s">
        <v>134</v>
      </c>
      <c r="D121" s="117" t="s">
        <v>153</v>
      </c>
      <c r="E121" s="108" t="s">
        <v>161</v>
      </c>
      <c r="F121">
        <v>17576</v>
      </c>
      <c r="G121">
        <v>100</v>
      </c>
      <c r="H121">
        <v>0</v>
      </c>
      <c r="I121">
        <v>5.24</v>
      </c>
    </row>
    <row r="122" spans="1:9">
      <c r="A122" t="s">
        <v>324</v>
      </c>
      <c r="B122" s="113" t="s">
        <v>133</v>
      </c>
      <c r="C122" s="117" t="s">
        <v>134</v>
      </c>
      <c r="D122" s="117" t="s">
        <v>154</v>
      </c>
      <c r="E122" s="108" t="s">
        <v>161</v>
      </c>
      <c r="F122">
        <v>17576</v>
      </c>
      <c r="G122">
        <v>100</v>
      </c>
      <c r="H122">
        <v>0</v>
      </c>
      <c r="I122">
        <v>5.24</v>
      </c>
    </row>
    <row r="123" spans="1:9">
      <c r="A123" t="s">
        <v>325</v>
      </c>
      <c r="B123" s="113" t="s">
        <v>135</v>
      </c>
      <c r="C123" s="117" t="s">
        <v>136</v>
      </c>
      <c r="D123" s="117" t="s">
        <v>153</v>
      </c>
      <c r="E123" s="108" t="s">
        <v>161</v>
      </c>
      <c r="F123">
        <v>20967.5</v>
      </c>
      <c r="G123">
        <v>100</v>
      </c>
      <c r="H123">
        <v>0</v>
      </c>
      <c r="I123">
        <v>4.1900000000000004</v>
      </c>
    </row>
    <row r="124" spans="1:9">
      <c r="A124" t="s">
        <v>326</v>
      </c>
      <c r="B124" s="113" t="s">
        <v>135</v>
      </c>
      <c r="C124" s="117" t="s">
        <v>136</v>
      </c>
      <c r="D124" s="117" t="s">
        <v>154</v>
      </c>
      <c r="E124" s="108" t="s">
        <v>161</v>
      </c>
      <c r="F124">
        <v>20967.5</v>
      </c>
      <c r="G124">
        <v>100</v>
      </c>
      <c r="H124">
        <v>0</v>
      </c>
      <c r="I124">
        <v>4.1900000000000004</v>
      </c>
    </row>
    <row r="125" spans="1:9">
      <c r="A125" t="s">
        <v>327</v>
      </c>
      <c r="B125" s="113" t="s">
        <v>137</v>
      </c>
      <c r="C125" s="117" t="s">
        <v>138</v>
      </c>
      <c r="D125" s="117" t="s">
        <v>153</v>
      </c>
      <c r="E125" s="108" t="s">
        <v>161</v>
      </c>
      <c r="F125">
        <v>21436</v>
      </c>
      <c r="G125">
        <v>100</v>
      </c>
      <c r="H125">
        <v>0</v>
      </c>
      <c r="I125">
        <v>4.26</v>
      </c>
    </row>
    <row r="126" spans="1:9">
      <c r="A126" t="s">
        <v>328</v>
      </c>
      <c r="B126" s="113" t="s">
        <v>137</v>
      </c>
      <c r="C126" s="117" t="s">
        <v>138</v>
      </c>
      <c r="D126" s="117" t="s">
        <v>154</v>
      </c>
      <c r="E126" s="108" t="s">
        <v>161</v>
      </c>
      <c r="F126">
        <v>21436</v>
      </c>
      <c r="G126">
        <v>100</v>
      </c>
      <c r="H126">
        <v>0</v>
      </c>
      <c r="I126">
        <v>4.26</v>
      </c>
    </row>
    <row r="127" spans="1:9">
      <c r="A127" t="s">
        <v>329</v>
      </c>
      <c r="B127" s="113" t="s">
        <v>139</v>
      </c>
      <c r="C127" s="117" t="s">
        <v>140</v>
      </c>
      <c r="D127" s="117" t="s">
        <v>154</v>
      </c>
      <c r="E127" s="108" t="s">
        <v>162</v>
      </c>
      <c r="F127">
        <v>3118</v>
      </c>
      <c r="G127">
        <v>24</v>
      </c>
      <c r="H127">
        <v>38</v>
      </c>
      <c r="I127">
        <v>0.71</v>
      </c>
    </row>
    <row r="128" spans="1:9">
      <c r="A128" t="s">
        <v>330</v>
      </c>
      <c r="B128" s="113" t="s">
        <v>141</v>
      </c>
      <c r="C128" s="117" t="s">
        <v>142</v>
      </c>
      <c r="D128" s="117" t="s">
        <v>153</v>
      </c>
      <c r="E128" s="108" t="s">
        <v>162</v>
      </c>
      <c r="F128">
        <v>25169</v>
      </c>
      <c r="G128">
        <v>24</v>
      </c>
      <c r="H128">
        <v>28</v>
      </c>
      <c r="I128">
        <v>1.04</v>
      </c>
    </row>
    <row r="129" spans="1:9">
      <c r="A129" t="s">
        <v>331</v>
      </c>
      <c r="B129" s="113" t="s">
        <v>141</v>
      </c>
      <c r="C129" s="117" t="s">
        <v>142</v>
      </c>
      <c r="D129" s="117" t="s">
        <v>154</v>
      </c>
      <c r="E129" s="108" t="s">
        <v>162</v>
      </c>
      <c r="F129">
        <v>25169</v>
      </c>
      <c r="G129">
        <v>24</v>
      </c>
      <c r="H129">
        <v>32</v>
      </c>
      <c r="I129">
        <v>1.17</v>
      </c>
    </row>
    <row r="130" spans="1:9">
      <c r="A130" t="s">
        <v>332</v>
      </c>
      <c r="B130" s="113" t="s">
        <v>143</v>
      </c>
      <c r="C130" s="117" t="s">
        <v>144</v>
      </c>
      <c r="D130" s="117" t="s">
        <v>153</v>
      </c>
      <c r="E130" s="108" t="s">
        <v>162</v>
      </c>
      <c r="F130">
        <v>52764</v>
      </c>
      <c r="G130">
        <v>48</v>
      </c>
      <c r="H130">
        <v>94</v>
      </c>
      <c r="I130">
        <v>4.1900000000000004</v>
      </c>
    </row>
    <row r="131" spans="1:9">
      <c r="A131" t="s">
        <v>333</v>
      </c>
      <c r="B131" s="113" t="s">
        <v>143</v>
      </c>
      <c r="C131" s="117" t="s">
        <v>144</v>
      </c>
      <c r="D131" s="117" t="s">
        <v>154</v>
      </c>
      <c r="E131" s="108" t="s">
        <v>162</v>
      </c>
      <c r="F131">
        <v>52764</v>
      </c>
      <c r="G131">
        <v>48</v>
      </c>
      <c r="H131">
        <v>213</v>
      </c>
      <c r="I131">
        <v>6.53</v>
      </c>
    </row>
    <row r="132" spans="1:9">
      <c r="A132" t="s">
        <v>334</v>
      </c>
      <c r="B132" s="113" t="s">
        <v>145</v>
      </c>
      <c r="C132" s="117" t="s">
        <v>146</v>
      </c>
      <c r="D132" s="117" t="s">
        <v>156</v>
      </c>
      <c r="E132" s="108" t="s">
        <v>162</v>
      </c>
      <c r="F132">
        <v>20251</v>
      </c>
      <c r="G132">
        <v>48</v>
      </c>
      <c r="H132">
        <v>98</v>
      </c>
      <c r="I132">
        <v>1.65</v>
      </c>
    </row>
    <row r="133" spans="1:9">
      <c r="A133" t="s">
        <v>335</v>
      </c>
      <c r="B133" s="113" t="s">
        <v>145</v>
      </c>
      <c r="C133" s="117" t="s">
        <v>146</v>
      </c>
      <c r="D133" s="117" t="s">
        <v>158</v>
      </c>
      <c r="E133" s="108" t="s">
        <v>162</v>
      </c>
      <c r="F133">
        <v>20251</v>
      </c>
      <c r="G133">
        <v>24</v>
      </c>
      <c r="H133">
        <v>14</v>
      </c>
      <c r="I133">
        <v>1.1200000000000001</v>
      </c>
    </row>
    <row r="134" spans="1:9">
      <c r="A134" t="s">
        <v>336</v>
      </c>
      <c r="B134" s="113" t="s">
        <v>145</v>
      </c>
      <c r="C134" s="117" t="s">
        <v>146</v>
      </c>
      <c r="D134" s="117" t="s">
        <v>154</v>
      </c>
      <c r="E134" s="108" t="s">
        <v>162</v>
      </c>
      <c r="F134">
        <v>20251</v>
      </c>
      <c r="G134">
        <v>48</v>
      </c>
      <c r="H134">
        <v>112</v>
      </c>
      <c r="I134">
        <v>1.66</v>
      </c>
    </row>
    <row r="135" spans="1:9">
      <c r="A135" t="s">
        <v>337</v>
      </c>
      <c r="B135" s="113" t="s">
        <v>177</v>
      </c>
      <c r="C135" s="117" t="s">
        <v>147</v>
      </c>
      <c r="D135" s="117" t="s">
        <v>158</v>
      </c>
      <c r="E135" s="108" t="s">
        <v>162</v>
      </c>
      <c r="F135">
        <v>5755.41</v>
      </c>
      <c r="G135">
        <v>24</v>
      </c>
      <c r="H135">
        <v>16</v>
      </c>
      <c r="I135">
        <v>1.1299999999999999</v>
      </c>
    </row>
    <row r="136" spans="1:9">
      <c r="A136" t="s">
        <v>338</v>
      </c>
      <c r="B136" s="113" t="s">
        <v>177</v>
      </c>
      <c r="C136" s="117" t="s">
        <v>148</v>
      </c>
      <c r="D136" s="117" t="s">
        <v>154</v>
      </c>
      <c r="E136" s="108" t="s">
        <v>159</v>
      </c>
      <c r="F136">
        <v>26077.59</v>
      </c>
      <c r="G136">
        <v>100</v>
      </c>
      <c r="H136">
        <v>2062</v>
      </c>
      <c r="I136">
        <v>5.12</v>
      </c>
    </row>
    <row r="137" spans="1:9">
      <c r="A137" t="s">
        <v>339</v>
      </c>
      <c r="B137" s="113" t="s">
        <v>177</v>
      </c>
      <c r="C137" s="117" t="s">
        <v>149</v>
      </c>
      <c r="D137" s="117" t="s">
        <v>154</v>
      </c>
      <c r="E137" s="108" t="s">
        <v>161</v>
      </c>
      <c r="F137">
        <v>83788</v>
      </c>
      <c r="G137">
        <v>100</v>
      </c>
      <c r="H137">
        <v>0</v>
      </c>
      <c r="I137">
        <v>16.88</v>
      </c>
    </row>
    <row r="138" spans="1:9">
      <c r="A138" t="s">
        <v>340</v>
      </c>
      <c r="B138" s="113" t="s">
        <v>150</v>
      </c>
      <c r="C138" s="117" t="s">
        <v>151</v>
      </c>
      <c r="D138" s="117" t="s">
        <v>153</v>
      </c>
      <c r="E138" s="108" t="s">
        <v>161</v>
      </c>
      <c r="F138">
        <v>10888</v>
      </c>
      <c r="G138">
        <v>100</v>
      </c>
      <c r="H138">
        <v>0</v>
      </c>
      <c r="I138">
        <v>3.36</v>
      </c>
    </row>
    <row r="139" spans="1:9">
      <c r="A139" t="s">
        <v>341</v>
      </c>
      <c r="B139" s="113" t="s">
        <v>150</v>
      </c>
      <c r="C139" s="117" t="s">
        <v>151</v>
      </c>
      <c r="D139" s="117" t="s">
        <v>154</v>
      </c>
      <c r="E139" s="108" t="s">
        <v>161</v>
      </c>
      <c r="F139">
        <v>10888</v>
      </c>
      <c r="G139">
        <v>100</v>
      </c>
      <c r="H139">
        <v>0</v>
      </c>
      <c r="I139">
        <v>3.36</v>
      </c>
    </row>
  </sheetData>
  <autoFilter ref="B1:J139" xr:uid="{6F7D3ADA-9C06-4D97-861A-A6867AACDD6D}"/>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ErrorMessage="1" xr:uid="{A2956D3E-0D10-4E1A-AF71-B844BD7787B9}">
          <x14:formula1>
            <xm:f>AND(GTE(LEN(B63),MIN(('S:\Network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In'!#REF!))),LTE(LEN(B63),MAX(('S:\Network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B63:B68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61B6-21F9-4220-998D-E819C0DBA52E}">
  <dimension ref="A1:H139"/>
  <sheetViews>
    <sheetView workbookViewId="0">
      <selection activeCell="F110" sqref="F110"/>
    </sheetView>
  </sheetViews>
  <sheetFormatPr defaultRowHeight="15"/>
  <cols>
    <col min="1" max="1" width="28.140625" style="128" customWidth="1"/>
    <col min="2" max="2" width="15.7109375" style="128" customWidth="1"/>
    <col min="3" max="3" width="16.7109375" style="128" bestFit="1" customWidth="1"/>
    <col min="4" max="4" width="11" style="128" bestFit="1" customWidth="1"/>
    <col min="5" max="5" width="11.140625" style="128" bestFit="1" customWidth="1"/>
    <col min="6" max="6" width="11.85546875" style="128" customWidth="1"/>
    <col min="7" max="7" width="13.5703125" style="129" customWidth="1"/>
    <col min="8" max="8" width="15.7109375" style="128" bestFit="1" customWidth="1"/>
    <col min="9" max="16384" width="9.140625" style="127"/>
  </cols>
  <sheetData>
    <row r="1" spans="1:8" ht="45">
      <c r="A1" s="130" t="s">
        <v>1</v>
      </c>
      <c r="B1" s="130" t="s">
        <v>152</v>
      </c>
      <c r="C1" s="130" t="s">
        <v>2</v>
      </c>
      <c r="D1" s="130" t="s">
        <v>201</v>
      </c>
      <c r="E1" s="130" t="s">
        <v>202</v>
      </c>
      <c r="F1" s="130" t="s">
        <v>199</v>
      </c>
      <c r="G1" s="131" t="s">
        <v>200</v>
      </c>
      <c r="H1" s="130" t="s">
        <v>0</v>
      </c>
    </row>
    <row r="2" spans="1:8">
      <c r="A2" s="121" t="s">
        <v>26</v>
      </c>
      <c r="B2" s="122" t="s">
        <v>153</v>
      </c>
      <c r="C2" s="118" t="s">
        <v>161</v>
      </c>
      <c r="D2" s="118">
        <v>100</v>
      </c>
      <c r="E2" s="118">
        <v>0</v>
      </c>
      <c r="F2" s="118">
        <v>1.67</v>
      </c>
      <c r="G2" s="126">
        <v>12360</v>
      </c>
      <c r="H2" s="119" t="s">
        <v>27</v>
      </c>
    </row>
    <row r="3" spans="1:8">
      <c r="A3" s="121" t="s">
        <v>26</v>
      </c>
      <c r="B3" s="122" t="s">
        <v>154</v>
      </c>
      <c r="C3" s="118" t="s">
        <v>161</v>
      </c>
      <c r="D3" s="118">
        <v>100</v>
      </c>
      <c r="E3" s="118">
        <v>0</v>
      </c>
      <c r="F3" s="118">
        <v>1.67</v>
      </c>
      <c r="G3" s="126">
        <v>12360</v>
      </c>
      <c r="H3" s="119" t="s">
        <v>27</v>
      </c>
    </row>
    <row r="4" spans="1:8">
      <c r="A4" s="123" t="s">
        <v>163</v>
      </c>
      <c r="B4" s="119" t="s">
        <v>154</v>
      </c>
      <c r="C4" s="118" t="s">
        <v>159</v>
      </c>
      <c r="D4" s="118">
        <v>100</v>
      </c>
      <c r="E4" s="118">
        <v>806</v>
      </c>
      <c r="F4" s="118">
        <v>2.96</v>
      </c>
      <c r="G4" s="126">
        <v>137254</v>
      </c>
      <c r="H4" s="119" t="s">
        <v>28</v>
      </c>
    </row>
    <row r="5" spans="1:8">
      <c r="A5" s="123" t="s">
        <v>163</v>
      </c>
      <c r="B5" s="122" t="s">
        <v>154</v>
      </c>
      <c r="C5" s="118" t="s">
        <v>161</v>
      </c>
      <c r="D5" s="118">
        <v>100</v>
      </c>
      <c r="E5" s="118">
        <v>0</v>
      </c>
      <c r="F5" s="118">
        <v>12.74</v>
      </c>
      <c r="G5" s="126">
        <v>34196</v>
      </c>
      <c r="H5" s="119" t="s">
        <v>29</v>
      </c>
    </row>
    <row r="6" spans="1:8">
      <c r="A6" s="118" t="s">
        <v>164</v>
      </c>
      <c r="B6" s="122" t="s">
        <v>153</v>
      </c>
      <c r="C6" s="118" t="s">
        <v>159</v>
      </c>
      <c r="D6" s="118">
        <v>100</v>
      </c>
      <c r="E6" s="118">
        <v>894</v>
      </c>
      <c r="F6" s="118">
        <v>5.13</v>
      </c>
      <c r="G6" s="126">
        <v>17793</v>
      </c>
      <c r="H6" s="119" t="s">
        <v>30</v>
      </c>
    </row>
    <row r="7" spans="1:8">
      <c r="A7" s="118" t="s">
        <v>164</v>
      </c>
      <c r="B7" s="122" t="s">
        <v>153</v>
      </c>
      <c r="C7" s="118" t="s">
        <v>161</v>
      </c>
      <c r="D7" s="118">
        <v>100</v>
      </c>
      <c r="E7" s="118">
        <v>0</v>
      </c>
      <c r="F7" s="118">
        <v>16.29</v>
      </c>
      <c r="G7" s="126">
        <v>89510</v>
      </c>
      <c r="H7" s="119" t="s">
        <v>31</v>
      </c>
    </row>
    <row r="8" spans="1:8">
      <c r="A8" s="118" t="s">
        <v>164</v>
      </c>
      <c r="B8" s="122" t="s">
        <v>155</v>
      </c>
      <c r="C8" s="118" t="s">
        <v>162</v>
      </c>
      <c r="D8" s="118">
        <v>48</v>
      </c>
      <c r="E8" s="118">
        <v>82</v>
      </c>
      <c r="F8" s="118">
        <v>3.22</v>
      </c>
      <c r="G8" s="126">
        <v>5552</v>
      </c>
      <c r="H8" s="119" t="s">
        <v>32</v>
      </c>
    </row>
    <row r="9" spans="1:8">
      <c r="A9" s="118" t="s">
        <v>164</v>
      </c>
      <c r="B9" s="122" t="s">
        <v>154</v>
      </c>
      <c r="C9" s="118" t="s">
        <v>159</v>
      </c>
      <c r="D9" s="118">
        <v>100</v>
      </c>
      <c r="E9" s="118">
        <v>1833</v>
      </c>
      <c r="F9" s="118">
        <v>7.1</v>
      </c>
      <c r="G9" s="126">
        <v>17793</v>
      </c>
      <c r="H9" s="119" t="s">
        <v>30</v>
      </c>
    </row>
    <row r="10" spans="1:8">
      <c r="A10" s="118" t="s">
        <v>164</v>
      </c>
      <c r="B10" s="122" t="s">
        <v>154</v>
      </c>
      <c r="C10" s="118" t="s">
        <v>161</v>
      </c>
      <c r="D10" s="118">
        <v>100</v>
      </c>
      <c r="E10" s="118">
        <v>0</v>
      </c>
      <c r="F10" s="118">
        <v>16.29</v>
      </c>
      <c r="G10" s="126">
        <v>89510</v>
      </c>
      <c r="H10" s="119" t="s">
        <v>31</v>
      </c>
    </row>
    <row r="11" spans="1:8">
      <c r="A11" s="124" t="s">
        <v>165</v>
      </c>
      <c r="B11" s="122" t="s">
        <v>155</v>
      </c>
      <c r="C11" s="118" t="s">
        <v>162</v>
      </c>
      <c r="D11" s="118">
        <v>48</v>
      </c>
      <c r="E11" s="118">
        <v>289</v>
      </c>
      <c r="F11" s="118">
        <v>2.14</v>
      </c>
      <c r="G11" s="126">
        <v>4169</v>
      </c>
      <c r="H11" s="119" t="s">
        <v>33</v>
      </c>
    </row>
    <row r="12" spans="1:8">
      <c r="A12" s="124" t="s">
        <v>165</v>
      </c>
      <c r="B12" s="122" t="s">
        <v>154</v>
      </c>
      <c r="C12" s="118" t="s">
        <v>159</v>
      </c>
      <c r="D12" s="118">
        <v>100</v>
      </c>
      <c r="E12" s="118">
        <v>1969</v>
      </c>
      <c r="F12" s="118">
        <v>6.64</v>
      </c>
      <c r="G12" s="126">
        <v>17104</v>
      </c>
      <c r="H12" s="119" t="s">
        <v>34</v>
      </c>
    </row>
    <row r="13" spans="1:8">
      <c r="A13" s="124" t="s">
        <v>165</v>
      </c>
      <c r="B13" s="122" t="s">
        <v>154</v>
      </c>
      <c r="C13" s="118" t="s">
        <v>161</v>
      </c>
      <c r="D13" s="118">
        <v>100</v>
      </c>
      <c r="E13" s="118">
        <v>0</v>
      </c>
      <c r="F13" s="118">
        <v>6.41</v>
      </c>
      <c r="G13" s="126">
        <v>37748</v>
      </c>
      <c r="H13" s="119" t="s">
        <v>35</v>
      </c>
    </row>
    <row r="14" spans="1:8">
      <c r="A14" s="124" t="s">
        <v>165</v>
      </c>
      <c r="B14" s="122" t="s">
        <v>153</v>
      </c>
      <c r="C14" s="118" t="s">
        <v>159</v>
      </c>
      <c r="D14" s="118">
        <v>100</v>
      </c>
      <c r="E14" s="118">
        <v>752</v>
      </c>
      <c r="F14" s="118">
        <v>4.3600000000000003</v>
      </c>
      <c r="G14" s="126">
        <v>17104</v>
      </c>
      <c r="H14" s="119" t="s">
        <v>34</v>
      </c>
    </row>
    <row r="15" spans="1:8">
      <c r="A15" s="124" t="s">
        <v>165</v>
      </c>
      <c r="B15" s="120" t="s">
        <v>153</v>
      </c>
      <c r="C15" s="118" t="s">
        <v>161</v>
      </c>
      <c r="D15" s="118">
        <v>100</v>
      </c>
      <c r="E15" s="118">
        <v>0</v>
      </c>
      <c r="F15" s="118">
        <v>6.41</v>
      </c>
      <c r="G15" s="126">
        <v>37748</v>
      </c>
      <c r="H15" s="119" t="s">
        <v>35</v>
      </c>
    </row>
    <row r="16" spans="1:8">
      <c r="A16" s="118" t="s">
        <v>36</v>
      </c>
      <c r="B16" s="122" t="s">
        <v>153</v>
      </c>
      <c r="C16" s="118" t="s">
        <v>161</v>
      </c>
      <c r="D16" s="118">
        <v>100</v>
      </c>
      <c r="E16" s="118">
        <v>0</v>
      </c>
      <c r="F16" s="118">
        <v>1.337</v>
      </c>
      <c r="G16" s="126">
        <v>4286</v>
      </c>
      <c r="H16" s="119" t="s">
        <v>37</v>
      </c>
    </row>
    <row r="17" spans="1:8">
      <c r="A17" s="118" t="s">
        <v>36</v>
      </c>
      <c r="B17" s="120" t="s">
        <v>154</v>
      </c>
      <c r="C17" s="118" t="s">
        <v>161</v>
      </c>
      <c r="D17" s="118">
        <v>100</v>
      </c>
      <c r="E17" s="118">
        <v>0</v>
      </c>
      <c r="F17" s="118">
        <v>1.337</v>
      </c>
      <c r="G17" s="126">
        <v>4286</v>
      </c>
      <c r="H17" s="119" t="s">
        <v>37</v>
      </c>
    </row>
    <row r="18" spans="1:8">
      <c r="A18" s="123" t="s">
        <v>38</v>
      </c>
      <c r="B18" s="122" t="s">
        <v>154</v>
      </c>
      <c r="C18" s="118" t="s">
        <v>162</v>
      </c>
      <c r="D18" s="118">
        <v>24</v>
      </c>
      <c r="E18" s="118">
        <v>13</v>
      </c>
      <c r="F18" s="118">
        <v>0.7</v>
      </c>
      <c r="G18" s="126">
        <v>4853</v>
      </c>
      <c r="H18" s="119" t="s">
        <v>39</v>
      </c>
    </row>
    <row r="19" spans="1:8">
      <c r="A19" s="123" t="s">
        <v>40</v>
      </c>
      <c r="B19" s="120" t="s">
        <v>153</v>
      </c>
      <c r="C19" s="118" t="s">
        <v>162</v>
      </c>
      <c r="D19" s="118">
        <v>48</v>
      </c>
      <c r="E19" s="118">
        <v>98</v>
      </c>
      <c r="F19" s="118">
        <v>0.5</v>
      </c>
      <c r="G19" s="126">
        <v>73195</v>
      </c>
      <c r="H19" s="119" t="s">
        <v>41</v>
      </c>
    </row>
    <row r="20" spans="1:8">
      <c r="A20" s="124" t="s">
        <v>40</v>
      </c>
      <c r="B20" s="122" t="s">
        <v>154</v>
      </c>
      <c r="C20" s="118" t="s">
        <v>162</v>
      </c>
      <c r="D20" s="118">
        <v>48</v>
      </c>
      <c r="E20" s="118">
        <v>211</v>
      </c>
      <c r="F20" s="118">
        <v>0.78</v>
      </c>
      <c r="G20" s="126">
        <v>73195</v>
      </c>
      <c r="H20" s="119" t="s">
        <v>41</v>
      </c>
    </row>
    <row r="21" spans="1:8">
      <c r="A21" s="124" t="s">
        <v>42</v>
      </c>
      <c r="B21" s="122" t="s">
        <v>153</v>
      </c>
      <c r="C21" s="118" t="s">
        <v>161</v>
      </c>
      <c r="D21" s="118">
        <v>100</v>
      </c>
      <c r="E21" s="118">
        <v>0</v>
      </c>
      <c r="F21" s="118">
        <v>4.49</v>
      </c>
      <c r="G21" s="126">
        <v>20318</v>
      </c>
      <c r="H21" s="119" t="s">
        <v>43</v>
      </c>
    </row>
    <row r="22" spans="1:8">
      <c r="A22" s="123" t="s">
        <v>42</v>
      </c>
      <c r="B22" s="122" t="s">
        <v>154</v>
      </c>
      <c r="C22" s="118" t="s">
        <v>161</v>
      </c>
      <c r="D22" s="118">
        <v>100</v>
      </c>
      <c r="E22" s="118">
        <v>0</v>
      </c>
      <c r="F22" s="118">
        <v>4.49</v>
      </c>
      <c r="G22" s="126">
        <v>20318</v>
      </c>
      <c r="H22" s="119" t="s">
        <v>43</v>
      </c>
    </row>
    <row r="23" spans="1:8">
      <c r="A23" s="123" t="s">
        <v>166</v>
      </c>
      <c r="B23" s="120" t="s">
        <v>153</v>
      </c>
      <c r="C23" s="118" t="s">
        <v>159</v>
      </c>
      <c r="D23" s="118">
        <v>100</v>
      </c>
      <c r="E23" s="118">
        <v>711</v>
      </c>
      <c r="F23" s="118">
        <v>4.21</v>
      </c>
      <c r="G23" s="126">
        <v>18084</v>
      </c>
      <c r="H23" s="119" t="s">
        <v>44</v>
      </c>
    </row>
    <row r="24" spans="1:8">
      <c r="A24" s="123" t="s">
        <v>166</v>
      </c>
      <c r="B24" s="122" t="s">
        <v>153</v>
      </c>
      <c r="C24" s="118" t="s">
        <v>161</v>
      </c>
      <c r="D24" s="118">
        <v>100</v>
      </c>
      <c r="E24" s="118">
        <v>0</v>
      </c>
      <c r="F24" s="118">
        <v>12.7</v>
      </c>
      <c r="G24" s="126">
        <v>41217</v>
      </c>
      <c r="H24" s="119" t="s">
        <v>45</v>
      </c>
    </row>
    <row r="25" spans="1:8">
      <c r="A25" s="123" t="s">
        <v>166</v>
      </c>
      <c r="B25" s="120" t="s">
        <v>154</v>
      </c>
      <c r="C25" s="118" t="s">
        <v>159</v>
      </c>
      <c r="D25" s="118">
        <v>100</v>
      </c>
      <c r="E25" s="118">
        <v>1097</v>
      </c>
      <c r="F25" s="118">
        <v>5.09</v>
      </c>
      <c r="G25" s="126">
        <v>18084</v>
      </c>
      <c r="H25" s="119" t="s">
        <v>44</v>
      </c>
    </row>
    <row r="26" spans="1:8">
      <c r="A26" s="123" t="s">
        <v>166</v>
      </c>
      <c r="B26" s="122" t="s">
        <v>154</v>
      </c>
      <c r="C26" s="118" t="s">
        <v>161</v>
      </c>
      <c r="D26" s="118">
        <v>100</v>
      </c>
      <c r="E26" s="118">
        <v>0</v>
      </c>
      <c r="F26" s="118">
        <v>12.7</v>
      </c>
      <c r="G26" s="126">
        <v>41217</v>
      </c>
      <c r="H26" s="119" t="s">
        <v>45</v>
      </c>
    </row>
    <row r="27" spans="1:8">
      <c r="A27" s="118" t="s">
        <v>46</v>
      </c>
      <c r="B27" s="120" t="s">
        <v>153</v>
      </c>
      <c r="C27" s="118" t="s">
        <v>162</v>
      </c>
      <c r="D27" s="118">
        <v>48</v>
      </c>
      <c r="E27" s="118">
        <v>68</v>
      </c>
      <c r="F27" s="118">
        <v>0.27</v>
      </c>
      <c r="G27" s="126">
        <v>48526</v>
      </c>
      <c r="H27" s="119" t="s">
        <v>47</v>
      </c>
    </row>
    <row r="28" spans="1:8">
      <c r="A28" s="118" t="s">
        <v>46</v>
      </c>
      <c r="B28" s="120" t="s">
        <v>154</v>
      </c>
      <c r="C28" s="118" t="s">
        <v>162</v>
      </c>
      <c r="D28" s="118">
        <v>48</v>
      </c>
      <c r="E28" s="118">
        <v>125</v>
      </c>
      <c r="F28" s="118">
        <v>0.3</v>
      </c>
      <c r="G28" s="126">
        <v>48526</v>
      </c>
      <c r="H28" s="119" t="s">
        <v>47</v>
      </c>
    </row>
    <row r="29" spans="1:8">
      <c r="A29" s="118" t="s">
        <v>48</v>
      </c>
      <c r="B29" s="122" t="s">
        <v>154</v>
      </c>
      <c r="C29" s="118" t="s">
        <v>162</v>
      </c>
      <c r="D29" s="118">
        <v>48</v>
      </c>
      <c r="E29" s="118">
        <v>108</v>
      </c>
      <c r="F29" s="118">
        <v>0.94</v>
      </c>
      <c r="G29" s="126">
        <v>19777</v>
      </c>
      <c r="H29" s="119" t="s">
        <v>49</v>
      </c>
    </row>
    <row r="30" spans="1:8">
      <c r="A30" s="118" t="s">
        <v>50</v>
      </c>
      <c r="B30" s="120" t="s">
        <v>153</v>
      </c>
      <c r="C30" s="118" t="s">
        <v>162</v>
      </c>
      <c r="D30" s="118">
        <v>48</v>
      </c>
      <c r="E30" s="118">
        <v>390</v>
      </c>
      <c r="F30" s="118">
        <v>1.49</v>
      </c>
      <c r="G30" s="126">
        <v>23195</v>
      </c>
      <c r="H30" s="119" t="s">
        <v>51</v>
      </c>
    </row>
    <row r="31" spans="1:8">
      <c r="A31" s="123" t="s">
        <v>50</v>
      </c>
      <c r="B31" s="122" t="s">
        <v>154</v>
      </c>
      <c r="C31" s="118" t="s">
        <v>162</v>
      </c>
      <c r="D31" s="118">
        <v>48</v>
      </c>
      <c r="E31" s="118">
        <v>444</v>
      </c>
      <c r="F31" s="118">
        <v>1.63</v>
      </c>
      <c r="G31" s="126">
        <v>23195</v>
      </c>
      <c r="H31" s="119" t="s">
        <v>51</v>
      </c>
    </row>
    <row r="32" spans="1:8">
      <c r="A32" s="123" t="s">
        <v>52</v>
      </c>
      <c r="B32" s="120" t="s">
        <v>153</v>
      </c>
      <c r="C32" s="118" t="s">
        <v>162</v>
      </c>
      <c r="D32" s="118">
        <v>48</v>
      </c>
      <c r="E32" s="118">
        <v>98</v>
      </c>
      <c r="F32" s="118">
        <v>2.72</v>
      </c>
      <c r="G32" s="126">
        <v>87353</v>
      </c>
      <c r="H32" s="119" t="s">
        <v>53</v>
      </c>
    </row>
    <row r="33" spans="1:8">
      <c r="A33" s="121" t="s">
        <v>52</v>
      </c>
      <c r="B33" s="122" t="s">
        <v>154</v>
      </c>
      <c r="C33" s="118" t="s">
        <v>162</v>
      </c>
      <c r="D33" s="118">
        <v>48</v>
      </c>
      <c r="E33" s="118">
        <v>387</v>
      </c>
      <c r="F33" s="118">
        <v>4.95</v>
      </c>
      <c r="G33" s="126">
        <v>87353</v>
      </c>
      <c r="H33" s="118" t="s">
        <v>53</v>
      </c>
    </row>
    <row r="34" spans="1:8">
      <c r="A34" s="119" t="s">
        <v>54</v>
      </c>
      <c r="B34" s="122" t="s">
        <v>155</v>
      </c>
      <c r="C34" s="118" t="s">
        <v>162</v>
      </c>
      <c r="D34" s="118">
        <v>48</v>
      </c>
      <c r="E34" s="118">
        <v>224</v>
      </c>
      <c r="F34" s="118">
        <v>4.92</v>
      </c>
      <c r="G34" s="126">
        <v>43162</v>
      </c>
      <c r="H34" s="119" t="s">
        <v>55</v>
      </c>
    </row>
    <row r="35" spans="1:8">
      <c r="A35" s="119" t="s">
        <v>54</v>
      </c>
      <c r="B35" s="122" t="s">
        <v>154</v>
      </c>
      <c r="C35" s="118" t="s">
        <v>162</v>
      </c>
      <c r="D35" s="118">
        <v>48</v>
      </c>
      <c r="E35" s="118">
        <v>369</v>
      </c>
      <c r="F35" s="118">
        <v>5.01</v>
      </c>
      <c r="G35" s="126">
        <v>43162</v>
      </c>
      <c r="H35" s="119" t="s">
        <v>55</v>
      </c>
    </row>
    <row r="36" spans="1:8">
      <c r="A36" s="124" t="s">
        <v>56</v>
      </c>
      <c r="B36" s="122" t="s">
        <v>153</v>
      </c>
      <c r="C36" s="118" t="s">
        <v>162</v>
      </c>
      <c r="D36" s="118">
        <v>48</v>
      </c>
      <c r="E36" s="118">
        <v>61</v>
      </c>
      <c r="F36" s="118">
        <v>0.95</v>
      </c>
      <c r="G36" s="126">
        <v>14687</v>
      </c>
      <c r="H36" s="119" t="s">
        <v>57</v>
      </c>
    </row>
    <row r="37" spans="1:8">
      <c r="A37" s="121" t="s">
        <v>56</v>
      </c>
      <c r="B37" s="122" t="s">
        <v>154</v>
      </c>
      <c r="C37" s="118" t="s">
        <v>162</v>
      </c>
      <c r="D37" s="118">
        <v>48</v>
      </c>
      <c r="E37" s="118">
        <v>137</v>
      </c>
      <c r="F37" s="118">
        <v>1.6</v>
      </c>
      <c r="G37" s="126">
        <v>14687</v>
      </c>
      <c r="H37" s="119" t="s">
        <v>57</v>
      </c>
    </row>
    <row r="38" spans="1:8">
      <c r="A38" s="121" t="s">
        <v>58</v>
      </c>
      <c r="B38" s="122" t="s">
        <v>153</v>
      </c>
      <c r="C38" s="118" t="s">
        <v>161</v>
      </c>
      <c r="D38" s="118">
        <v>100</v>
      </c>
      <c r="E38" s="118">
        <v>0</v>
      </c>
      <c r="F38" s="118">
        <v>5.81</v>
      </c>
      <c r="G38" s="126">
        <v>35462</v>
      </c>
      <c r="H38" s="119" t="s">
        <v>59</v>
      </c>
    </row>
    <row r="39" spans="1:8">
      <c r="A39" s="121" t="s">
        <v>58</v>
      </c>
      <c r="B39" s="122" t="s">
        <v>154</v>
      </c>
      <c r="C39" s="118" t="s">
        <v>161</v>
      </c>
      <c r="D39" s="118">
        <v>100</v>
      </c>
      <c r="E39" s="118">
        <v>0</v>
      </c>
      <c r="F39" s="118">
        <v>5.81</v>
      </c>
      <c r="G39" s="126">
        <v>35462</v>
      </c>
      <c r="H39" s="119" t="s">
        <v>59</v>
      </c>
    </row>
    <row r="40" spans="1:8">
      <c r="A40" s="119" t="s">
        <v>60</v>
      </c>
      <c r="B40" s="119" t="s">
        <v>153</v>
      </c>
      <c r="C40" s="118" t="s">
        <v>162</v>
      </c>
      <c r="D40" s="118">
        <v>24</v>
      </c>
      <c r="E40" s="118">
        <v>32</v>
      </c>
      <c r="F40" s="118">
        <v>0.43</v>
      </c>
      <c r="G40" s="126">
        <v>115103</v>
      </c>
      <c r="H40" s="119" t="s">
        <v>61</v>
      </c>
    </row>
    <row r="41" spans="1:8">
      <c r="A41" s="119" t="s">
        <v>60</v>
      </c>
      <c r="B41" s="119" t="s">
        <v>154</v>
      </c>
      <c r="C41" s="118" t="s">
        <v>162</v>
      </c>
      <c r="D41" s="118">
        <v>24</v>
      </c>
      <c r="E41" s="118">
        <v>45</v>
      </c>
      <c r="F41" s="118">
        <v>0.47</v>
      </c>
      <c r="G41" s="126">
        <v>115103</v>
      </c>
      <c r="H41" s="119" t="s">
        <v>61</v>
      </c>
    </row>
    <row r="42" spans="1:8">
      <c r="A42" s="123" t="s">
        <v>167</v>
      </c>
      <c r="B42" s="122" t="s">
        <v>153</v>
      </c>
      <c r="C42" s="118" t="s">
        <v>162</v>
      </c>
      <c r="D42" s="118">
        <v>48</v>
      </c>
      <c r="E42" s="118">
        <v>290</v>
      </c>
      <c r="F42" s="118">
        <v>2.81</v>
      </c>
      <c r="G42" s="126">
        <v>8735</v>
      </c>
      <c r="H42" s="119" t="s">
        <v>62</v>
      </c>
    </row>
    <row r="43" spans="1:8">
      <c r="A43" s="123" t="s">
        <v>167</v>
      </c>
      <c r="B43" s="122" t="s">
        <v>154</v>
      </c>
      <c r="C43" s="118" t="s">
        <v>159</v>
      </c>
      <c r="D43" s="118">
        <v>100</v>
      </c>
      <c r="E43" s="118">
        <v>901</v>
      </c>
      <c r="F43" s="118">
        <v>4.93</v>
      </c>
      <c r="G43" s="126">
        <v>8735</v>
      </c>
      <c r="H43" s="119" t="s">
        <v>63</v>
      </c>
    </row>
    <row r="44" spans="1:8">
      <c r="A44" s="123" t="s">
        <v>167</v>
      </c>
      <c r="B44" s="122" t="s">
        <v>154</v>
      </c>
      <c r="C44" s="118" t="s">
        <v>161</v>
      </c>
      <c r="D44" s="118">
        <v>100</v>
      </c>
      <c r="E44" s="118">
        <v>0</v>
      </c>
      <c r="F44" s="118">
        <v>20.18</v>
      </c>
      <c r="G44" s="126">
        <v>99811.5</v>
      </c>
      <c r="H44" s="119" t="s">
        <v>64</v>
      </c>
    </row>
    <row r="45" spans="1:8">
      <c r="A45" s="121" t="s">
        <v>197</v>
      </c>
      <c r="B45" s="122" t="s">
        <v>153</v>
      </c>
      <c r="C45" s="118" t="s">
        <v>159</v>
      </c>
      <c r="D45" s="118">
        <v>100</v>
      </c>
      <c r="E45" s="118">
        <v>559</v>
      </c>
      <c r="F45" s="118">
        <v>0.67</v>
      </c>
      <c r="G45" s="126">
        <v>41409</v>
      </c>
      <c r="H45" s="119" t="s">
        <v>65</v>
      </c>
    </row>
    <row r="46" spans="1:8">
      <c r="A46" s="121" t="s">
        <v>197</v>
      </c>
      <c r="B46" s="122" t="s">
        <v>153</v>
      </c>
      <c r="C46" s="118" t="s">
        <v>161</v>
      </c>
      <c r="D46" s="118">
        <v>100</v>
      </c>
      <c r="E46" s="118">
        <v>0</v>
      </c>
      <c r="F46" s="118">
        <v>2.19</v>
      </c>
      <c r="G46" s="126">
        <v>12162.5</v>
      </c>
      <c r="H46" s="119" t="s">
        <v>66</v>
      </c>
    </row>
    <row r="47" spans="1:8">
      <c r="A47" s="121" t="s">
        <v>197</v>
      </c>
      <c r="B47" s="122" t="s">
        <v>154</v>
      </c>
      <c r="C47" s="118" t="s">
        <v>159</v>
      </c>
      <c r="D47" s="118">
        <v>100</v>
      </c>
      <c r="E47" s="118">
        <v>1069</v>
      </c>
      <c r="F47" s="118">
        <v>1.01</v>
      </c>
      <c r="G47" s="126">
        <v>41409</v>
      </c>
      <c r="H47" s="119" t="s">
        <v>65</v>
      </c>
    </row>
    <row r="48" spans="1:8">
      <c r="A48" s="121" t="s">
        <v>197</v>
      </c>
      <c r="B48" s="122" t="s">
        <v>154</v>
      </c>
      <c r="C48" s="118" t="s">
        <v>161</v>
      </c>
      <c r="D48" s="118">
        <v>100</v>
      </c>
      <c r="E48" s="118">
        <v>0</v>
      </c>
      <c r="F48" s="118">
        <v>2.19</v>
      </c>
      <c r="G48" s="126">
        <v>12162.5</v>
      </c>
      <c r="H48" s="119" t="s">
        <v>66</v>
      </c>
    </row>
    <row r="49" spans="1:8">
      <c r="A49" s="121" t="s">
        <v>197</v>
      </c>
      <c r="B49" s="122" t="s">
        <v>155</v>
      </c>
      <c r="C49" s="118" t="s">
        <v>162</v>
      </c>
      <c r="D49" s="118">
        <v>48</v>
      </c>
      <c r="E49" s="118">
        <v>268</v>
      </c>
      <c r="F49" s="118">
        <v>0.35</v>
      </c>
      <c r="G49" s="126">
        <v>10656.73</v>
      </c>
      <c r="H49" s="119" t="s">
        <v>67</v>
      </c>
    </row>
    <row r="50" spans="1:8">
      <c r="A50" s="123" t="s">
        <v>68</v>
      </c>
      <c r="B50" s="122" t="s">
        <v>153</v>
      </c>
      <c r="C50" s="118" t="s">
        <v>162</v>
      </c>
      <c r="D50" s="118">
        <v>24</v>
      </c>
      <c r="E50" s="118">
        <v>26</v>
      </c>
      <c r="F50" s="118">
        <v>1.75</v>
      </c>
      <c r="G50" s="126">
        <v>2338</v>
      </c>
      <c r="H50" s="119" t="s">
        <v>69</v>
      </c>
    </row>
    <row r="51" spans="1:8">
      <c r="A51" s="124" t="s">
        <v>68</v>
      </c>
      <c r="B51" s="122" t="s">
        <v>154</v>
      </c>
      <c r="C51" s="118" t="s">
        <v>162</v>
      </c>
      <c r="D51" s="118">
        <v>48</v>
      </c>
      <c r="E51" s="118">
        <v>54</v>
      </c>
      <c r="F51" s="118">
        <v>2.39</v>
      </c>
      <c r="G51" s="126">
        <v>2338</v>
      </c>
      <c r="H51" s="119" t="s">
        <v>69</v>
      </c>
    </row>
    <row r="52" spans="1:8">
      <c r="A52" s="124" t="s">
        <v>70</v>
      </c>
      <c r="B52" s="122" t="s">
        <v>154</v>
      </c>
      <c r="C52" s="118" t="s">
        <v>162</v>
      </c>
      <c r="D52" s="118">
        <v>48</v>
      </c>
      <c r="E52" s="118">
        <v>56</v>
      </c>
      <c r="F52" s="118">
        <v>1.54</v>
      </c>
      <c r="G52" s="126">
        <v>37775</v>
      </c>
      <c r="H52" s="119" t="s">
        <v>71</v>
      </c>
    </row>
    <row r="53" spans="1:8">
      <c r="A53" s="124" t="s">
        <v>169</v>
      </c>
      <c r="B53" s="122" t="s">
        <v>153</v>
      </c>
      <c r="C53" s="118" t="s">
        <v>162</v>
      </c>
      <c r="D53" s="118">
        <v>24</v>
      </c>
      <c r="E53" s="118">
        <v>33</v>
      </c>
      <c r="F53" s="118">
        <v>0.63</v>
      </c>
      <c r="G53" s="126">
        <v>29788</v>
      </c>
      <c r="H53" s="119" t="s">
        <v>72</v>
      </c>
    </row>
    <row r="54" spans="1:8">
      <c r="A54" s="124" t="s">
        <v>169</v>
      </c>
      <c r="B54" s="122" t="s">
        <v>154</v>
      </c>
      <c r="C54" s="118" t="s">
        <v>159</v>
      </c>
      <c r="D54" s="118">
        <v>100</v>
      </c>
      <c r="E54" s="118">
        <v>810</v>
      </c>
      <c r="F54" s="118">
        <v>2.5099999999999998</v>
      </c>
      <c r="G54" s="126">
        <v>29788</v>
      </c>
      <c r="H54" s="119" t="s">
        <v>73</v>
      </c>
    </row>
    <row r="55" spans="1:8">
      <c r="A55" s="124" t="s">
        <v>169</v>
      </c>
      <c r="B55" s="119" t="s">
        <v>154</v>
      </c>
      <c r="C55" s="118" t="s">
        <v>161</v>
      </c>
      <c r="D55" s="118">
        <v>100</v>
      </c>
      <c r="E55" s="118">
        <v>0</v>
      </c>
      <c r="F55" s="118">
        <v>10.43</v>
      </c>
      <c r="G55" s="126">
        <v>57915</v>
      </c>
      <c r="H55" s="119" t="s">
        <v>74</v>
      </c>
    </row>
    <row r="56" spans="1:8">
      <c r="A56" s="123" t="s">
        <v>75</v>
      </c>
      <c r="B56" s="119" t="s">
        <v>153</v>
      </c>
      <c r="C56" s="118" t="s">
        <v>162</v>
      </c>
      <c r="D56" s="118">
        <v>48</v>
      </c>
      <c r="E56" s="118">
        <v>152</v>
      </c>
      <c r="F56" s="118">
        <v>1.1299999999999999</v>
      </c>
      <c r="G56" s="126">
        <v>5547</v>
      </c>
      <c r="H56" s="119" t="s">
        <v>76</v>
      </c>
    </row>
    <row r="57" spans="1:8">
      <c r="A57" s="123" t="s">
        <v>75</v>
      </c>
      <c r="B57" s="119" t="s">
        <v>154</v>
      </c>
      <c r="C57" s="118" t="s">
        <v>162</v>
      </c>
      <c r="D57" s="118">
        <v>48</v>
      </c>
      <c r="E57" s="118">
        <v>219</v>
      </c>
      <c r="F57" s="118">
        <v>1.47</v>
      </c>
      <c r="G57" s="126">
        <v>5547</v>
      </c>
      <c r="H57" s="119" t="s">
        <v>76</v>
      </c>
    </row>
    <row r="58" spans="1:8">
      <c r="A58" s="123" t="s">
        <v>77</v>
      </c>
      <c r="B58" s="122" t="s">
        <v>154</v>
      </c>
      <c r="C58" s="118" t="s">
        <v>162</v>
      </c>
      <c r="D58" s="118">
        <v>24</v>
      </c>
      <c r="E58" s="118">
        <v>13</v>
      </c>
      <c r="F58" s="118">
        <v>0.61</v>
      </c>
      <c r="G58" s="126">
        <v>22732</v>
      </c>
      <c r="H58" s="119" t="s">
        <v>78</v>
      </c>
    </row>
    <row r="59" spans="1:8">
      <c r="A59" s="123" t="s">
        <v>170</v>
      </c>
      <c r="B59" s="119" t="s">
        <v>153</v>
      </c>
      <c r="C59" s="118" t="s">
        <v>162</v>
      </c>
      <c r="D59" s="118">
        <v>48</v>
      </c>
      <c r="E59" s="118">
        <v>339</v>
      </c>
      <c r="F59" s="118">
        <v>11.02</v>
      </c>
      <c r="G59" s="126">
        <v>189994</v>
      </c>
      <c r="H59" s="119" t="s">
        <v>79</v>
      </c>
    </row>
    <row r="60" spans="1:8">
      <c r="A60" s="123" t="s">
        <v>170</v>
      </c>
      <c r="B60" s="122" t="s">
        <v>154</v>
      </c>
      <c r="C60" s="118" t="s">
        <v>159</v>
      </c>
      <c r="D60" s="118">
        <v>100</v>
      </c>
      <c r="E60" s="118">
        <v>1007</v>
      </c>
      <c r="F60" s="118">
        <v>20.36</v>
      </c>
      <c r="G60" s="126">
        <v>189994</v>
      </c>
      <c r="H60" s="119" t="s">
        <v>80</v>
      </c>
    </row>
    <row r="61" spans="1:8">
      <c r="A61" s="123" t="s">
        <v>170</v>
      </c>
      <c r="B61" s="122" t="s">
        <v>154</v>
      </c>
      <c r="C61" s="118" t="s">
        <v>161</v>
      </c>
      <c r="D61" s="118">
        <v>100</v>
      </c>
      <c r="E61" s="118">
        <v>0</v>
      </c>
      <c r="F61" s="118">
        <v>100.69</v>
      </c>
      <c r="G61" s="126">
        <v>297102.5</v>
      </c>
      <c r="H61" s="119" t="s">
        <v>81</v>
      </c>
    </row>
    <row r="62" spans="1:8">
      <c r="A62" s="121" t="s">
        <v>82</v>
      </c>
      <c r="B62" s="122" t="s">
        <v>153</v>
      </c>
      <c r="C62" s="118" t="s">
        <v>162</v>
      </c>
      <c r="D62" s="118">
        <v>48</v>
      </c>
      <c r="E62" s="118">
        <v>68</v>
      </c>
      <c r="F62" s="118">
        <v>2.02</v>
      </c>
      <c r="G62" s="126">
        <v>14558</v>
      </c>
      <c r="H62" s="119" t="s">
        <v>83</v>
      </c>
    </row>
    <row r="63" spans="1:8">
      <c r="A63" s="124" t="s">
        <v>82</v>
      </c>
      <c r="B63" s="122" t="s">
        <v>154</v>
      </c>
      <c r="C63" s="118" t="s">
        <v>162</v>
      </c>
      <c r="D63" s="118">
        <v>48</v>
      </c>
      <c r="E63" s="118">
        <v>181</v>
      </c>
      <c r="F63" s="118">
        <v>3.07</v>
      </c>
      <c r="G63" s="126">
        <v>14558</v>
      </c>
      <c r="H63" s="119" t="s">
        <v>83</v>
      </c>
    </row>
    <row r="64" spans="1:8">
      <c r="A64" s="123" t="s">
        <v>84</v>
      </c>
      <c r="B64" s="122" t="s">
        <v>153</v>
      </c>
      <c r="C64" s="118" t="s">
        <v>161</v>
      </c>
      <c r="D64" s="118">
        <v>100</v>
      </c>
      <c r="E64" s="118">
        <v>0</v>
      </c>
      <c r="F64" s="118">
        <v>3.12</v>
      </c>
      <c r="G64" s="126">
        <v>7813</v>
      </c>
      <c r="H64" s="119" t="s">
        <v>85</v>
      </c>
    </row>
    <row r="65" spans="1:8">
      <c r="A65" s="123" t="s">
        <v>84</v>
      </c>
      <c r="B65" s="122" t="s">
        <v>154</v>
      </c>
      <c r="C65" s="118" t="s">
        <v>161</v>
      </c>
      <c r="D65" s="118">
        <v>100</v>
      </c>
      <c r="E65" s="118">
        <v>0</v>
      </c>
      <c r="F65" s="118">
        <v>3.12</v>
      </c>
      <c r="G65" s="126">
        <v>7813</v>
      </c>
      <c r="H65" s="119" t="s">
        <v>85</v>
      </c>
    </row>
    <row r="66" spans="1:8">
      <c r="A66" s="124" t="s">
        <v>86</v>
      </c>
      <c r="B66" s="122" t="s">
        <v>154</v>
      </c>
      <c r="C66" s="118" t="s">
        <v>162</v>
      </c>
      <c r="D66" s="118">
        <v>48</v>
      </c>
      <c r="E66" s="118">
        <v>597</v>
      </c>
      <c r="F66" s="118">
        <v>3.15</v>
      </c>
      <c r="G66" s="126">
        <v>1559</v>
      </c>
      <c r="H66" s="119" t="s">
        <v>87</v>
      </c>
    </row>
    <row r="67" spans="1:8">
      <c r="A67" s="124" t="s">
        <v>88</v>
      </c>
      <c r="B67" s="122" t="s">
        <v>153</v>
      </c>
      <c r="C67" s="118" t="s">
        <v>161</v>
      </c>
      <c r="D67" s="118">
        <v>100</v>
      </c>
      <c r="E67" s="118">
        <v>0</v>
      </c>
      <c r="F67" s="118">
        <v>2.2799999999999998</v>
      </c>
      <c r="G67" s="126">
        <v>13494.5</v>
      </c>
      <c r="H67" s="119" t="s">
        <v>89</v>
      </c>
    </row>
    <row r="68" spans="1:8">
      <c r="A68" s="124" t="s">
        <v>88</v>
      </c>
      <c r="B68" s="122" t="s">
        <v>154</v>
      </c>
      <c r="C68" s="118" t="s">
        <v>161</v>
      </c>
      <c r="D68" s="118">
        <v>100</v>
      </c>
      <c r="E68" s="118">
        <v>0</v>
      </c>
      <c r="F68" s="118">
        <v>2.2799999999999998</v>
      </c>
      <c r="G68" s="126">
        <v>13494.5</v>
      </c>
      <c r="H68" s="119" t="s">
        <v>89</v>
      </c>
    </row>
    <row r="69" spans="1:8">
      <c r="A69" s="121" t="s">
        <v>171</v>
      </c>
      <c r="B69" s="122" t="s">
        <v>153</v>
      </c>
      <c r="C69" s="118" t="s">
        <v>159</v>
      </c>
      <c r="D69" s="118">
        <v>100</v>
      </c>
      <c r="E69" s="118">
        <v>1563</v>
      </c>
      <c r="F69" s="118">
        <v>5.0999999999999996</v>
      </c>
      <c r="G69" s="126">
        <v>29115</v>
      </c>
      <c r="H69" s="119" t="s">
        <v>90</v>
      </c>
    </row>
    <row r="70" spans="1:8">
      <c r="A70" s="121" t="s">
        <v>171</v>
      </c>
      <c r="B70" s="122" t="s">
        <v>153</v>
      </c>
      <c r="C70" s="118" t="s">
        <v>161</v>
      </c>
      <c r="D70" s="118">
        <v>100</v>
      </c>
      <c r="E70" s="118">
        <v>0</v>
      </c>
      <c r="F70" s="118">
        <v>16.93</v>
      </c>
      <c r="G70" s="126">
        <v>77284.5</v>
      </c>
      <c r="H70" s="119" t="s">
        <v>91</v>
      </c>
    </row>
    <row r="71" spans="1:8">
      <c r="A71" s="121" t="s">
        <v>171</v>
      </c>
      <c r="B71" s="122" t="s">
        <v>155</v>
      </c>
      <c r="C71" s="118" t="s">
        <v>162</v>
      </c>
      <c r="D71" s="118">
        <v>48</v>
      </c>
      <c r="E71" s="118">
        <v>338</v>
      </c>
      <c r="F71" s="118">
        <v>2.14</v>
      </c>
      <c r="G71" s="126">
        <v>7330.13</v>
      </c>
      <c r="H71" s="119" t="s">
        <v>92</v>
      </c>
    </row>
    <row r="72" spans="1:8">
      <c r="A72" s="121" t="s">
        <v>171</v>
      </c>
      <c r="B72" s="122" t="s">
        <v>154</v>
      </c>
      <c r="C72" s="118" t="s">
        <v>159</v>
      </c>
      <c r="D72" s="118">
        <v>100</v>
      </c>
      <c r="E72" s="118">
        <v>2317</v>
      </c>
      <c r="F72" s="118">
        <v>6.36</v>
      </c>
      <c r="G72" s="126">
        <v>29115</v>
      </c>
      <c r="H72" s="119" t="s">
        <v>90</v>
      </c>
    </row>
    <row r="73" spans="1:8">
      <c r="A73" s="121" t="s">
        <v>171</v>
      </c>
      <c r="B73" s="122" t="s">
        <v>154</v>
      </c>
      <c r="C73" s="118" t="s">
        <v>161</v>
      </c>
      <c r="D73" s="118">
        <v>100</v>
      </c>
      <c r="E73" s="118">
        <v>0</v>
      </c>
      <c r="F73" s="118">
        <v>16.93</v>
      </c>
      <c r="G73" s="126">
        <v>77284.5</v>
      </c>
      <c r="H73" s="119" t="s">
        <v>91</v>
      </c>
    </row>
    <row r="74" spans="1:8">
      <c r="A74" s="124" t="s">
        <v>93</v>
      </c>
      <c r="B74" s="122" t="s">
        <v>153</v>
      </c>
      <c r="C74" s="118" t="s">
        <v>162</v>
      </c>
      <c r="D74" s="118">
        <v>48</v>
      </c>
      <c r="E74" s="118">
        <v>196</v>
      </c>
      <c r="F74" s="118">
        <v>2.5</v>
      </c>
      <c r="G74" s="126">
        <v>33419</v>
      </c>
      <c r="H74" s="119" t="s">
        <v>94</v>
      </c>
    </row>
    <row r="75" spans="1:8">
      <c r="A75" s="124" t="s">
        <v>93</v>
      </c>
      <c r="B75" s="122" t="s">
        <v>154</v>
      </c>
      <c r="C75" s="118" t="s">
        <v>162</v>
      </c>
      <c r="D75" s="118">
        <v>48</v>
      </c>
      <c r="E75" s="118">
        <v>448</v>
      </c>
      <c r="F75" s="118">
        <v>3.69</v>
      </c>
      <c r="G75" s="126">
        <v>33419</v>
      </c>
      <c r="H75" s="119" t="s">
        <v>94</v>
      </c>
    </row>
    <row r="76" spans="1:8">
      <c r="A76" s="123" t="s">
        <v>95</v>
      </c>
      <c r="B76" s="122" t="s">
        <v>154</v>
      </c>
      <c r="C76" s="118" t="s">
        <v>162</v>
      </c>
      <c r="D76" s="118">
        <v>24</v>
      </c>
      <c r="E76" s="118">
        <v>34</v>
      </c>
      <c r="F76" s="118">
        <v>0.56000000000000005</v>
      </c>
      <c r="G76" s="126">
        <v>26222</v>
      </c>
      <c r="H76" s="122" t="s">
        <v>96</v>
      </c>
    </row>
    <row r="77" spans="1:8">
      <c r="A77" s="123" t="s">
        <v>97</v>
      </c>
      <c r="B77" s="122" t="s">
        <v>154</v>
      </c>
      <c r="C77" s="118" t="s">
        <v>162</v>
      </c>
      <c r="D77" s="118">
        <v>24</v>
      </c>
      <c r="E77" s="118">
        <v>13</v>
      </c>
      <c r="F77" s="118">
        <v>1.38</v>
      </c>
      <c r="G77" s="126">
        <v>18916</v>
      </c>
      <c r="H77" s="122" t="s">
        <v>98</v>
      </c>
    </row>
    <row r="78" spans="1:8">
      <c r="A78" s="123" t="s">
        <v>99</v>
      </c>
      <c r="B78" s="122" t="s">
        <v>153</v>
      </c>
      <c r="C78" s="118" t="s">
        <v>162</v>
      </c>
      <c r="D78" s="118">
        <v>24</v>
      </c>
      <c r="E78" s="118">
        <v>33</v>
      </c>
      <c r="F78" s="118">
        <v>1.1599999999999999</v>
      </c>
      <c r="G78" s="126">
        <v>33419</v>
      </c>
      <c r="H78" s="122" t="s">
        <v>100</v>
      </c>
    </row>
    <row r="79" spans="1:8">
      <c r="A79" s="123" t="s">
        <v>99</v>
      </c>
      <c r="B79" s="122" t="s">
        <v>154</v>
      </c>
      <c r="C79" s="118" t="s">
        <v>162</v>
      </c>
      <c r="D79" s="118">
        <v>48</v>
      </c>
      <c r="E79" s="118">
        <v>139</v>
      </c>
      <c r="F79" s="118">
        <v>2.13</v>
      </c>
      <c r="G79" s="126">
        <v>33419</v>
      </c>
      <c r="H79" s="122" t="s">
        <v>100</v>
      </c>
    </row>
    <row r="80" spans="1:8">
      <c r="A80" s="123" t="s">
        <v>172</v>
      </c>
      <c r="B80" s="122" t="s">
        <v>153</v>
      </c>
      <c r="C80" s="118" t="s">
        <v>159</v>
      </c>
      <c r="D80" s="118">
        <v>100</v>
      </c>
      <c r="E80" s="118">
        <v>670</v>
      </c>
      <c r="F80" s="118">
        <v>13.89</v>
      </c>
      <c r="G80" s="126">
        <v>112839</v>
      </c>
      <c r="H80" s="122" t="s">
        <v>101</v>
      </c>
    </row>
    <row r="81" spans="1:8">
      <c r="A81" s="123" t="s">
        <v>172</v>
      </c>
      <c r="B81" s="122" t="s">
        <v>156</v>
      </c>
      <c r="C81" s="118" t="s">
        <v>161</v>
      </c>
      <c r="D81" s="118">
        <v>100</v>
      </c>
      <c r="E81" s="118">
        <v>0</v>
      </c>
      <c r="F81" s="118">
        <v>78.760000000000005</v>
      </c>
      <c r="G81" s="126">
        <v>347031.55</v>
      </c>
      <c r="H81" s="122" t="s">
        <v>102</v>
      </c>
    </row>
    <row r="82" spans="1:8">
      <c r="A82" s="123" t="s">
        <v>172</v>
      </c>
      <c r="B82" s="122" t="s">
        <v>155</v>
      </c>
      <c r="C82" s="118" t="s">
        <v>162</v>
      </c>
      <c r="D82" s="118">
        <v>48</v>
      </c>
      <c r="E82" s="118">
        <v>281</v>
      </c>
      <c r="F82" s="118">
        <v>14.38</v>
      </c>
      <c r="G82" s="126">
        <v>49682.33</v>
      </c>
      <c r="H82" s="122" t="s">
        <v>103</v>
      </c>
    </row>
    <row r="83" spans="1:8">
      <c r="A83" s="123" t="s">
        <v>172</v>
      </c>
      <c r="B83" s="122" t="s">
        <v>154</v>
      </c>
      <c r="C83" s="118" t="s">
        <v>159</v>
      </c>
      <c r="D83" s="118">
        <v>100</v>
      </c>
      <c r="E83" s="118">
        <v>1183</v>
      </c>
      <c r="F83" s="118">
        <v>18.28</v>
      </c>
      <c r="G83" s="126">
        <v>112839</v>
      </c>
      <c r="H83" s="122" t="s">
        <v>101</v>
      </c>
    </row>
    <row r="84" spans="1:8">
      <c r="A84" s="123" t="s">
        <v>172</v>
      </c>
      <c r="B84" s="122" t="s">
        <v>154</v>
      </c>
      <c r="C84" s="118" t="s">
        <v>161</v>
      </c>
      <c r="D84" s="118">
        <v>100</v>
      </c>
      <c r="E84" s="118">
        <v>0</v>
      </c>
      <c r="F84" s="118">
        <v>78.760000000000005</v>
      </c>
      <c r="G84" s="126">
        <v>347031.55</v>
      </c>
      <c r="H84" s="122" t="s">
        <v>102</v>
      </c>
    </row>
    <row r="85" spans="1:8">
      <c r="A85" s="123" t="s">
        <v>104</v>
      </c>
      <c r="B85" s="122" t="s">
        <v>153</v>
      </c>
      <c r="C85" s="118" t="s">
        <v>161</v>
      </c>
      <c r="D85" s="118">
        <v>100</v>
      </c>
      <c r="E85" s="118">
        <v>0</v>
      </c>
      <c r="F85" s="118">
        <v>4.67</v>
      </c>
      <c r="G85" s="126">
        <v>31351.5</v>
      </c>
      <c r="H85" s="122" t="s">
        <v>105</v>
      </c>
    </row>
    <row r="86" spans="1:8">
      <c r="A86" s="123" t="s">
        <v>104</v>
      </c>
      <c r="B86" s="122" t="s">
        <v>154</v>
      </c>
      <c r="C86" s="118" t="s">
        <v>161</v>
      </c>
      <c r="D86" s="118">
        <v>100</v>
      </c>
      <c r="E86" s="118">
        <v>0</v>
      </c>
      <c r="F86" s="118">
        <v>4.67</v>
      </c>
      <c r="G86" s="126">
        <v>31351.5</v>
      </c>
      <c r="H86" s="122" t="s">
        <v>105</v>
      </c>
    </row>
    <row r="87" spans="1:8">
      <c r="A87" s="123" t="s">
        <v>106</v>
      </c>
      <c r="B87" s="122" t="s">
        <v>153</v>
      </c>
      <c r="C87" s="118" t="s">
        <v>161</v>
      </c>
      <c r="D87" s="118">
        <v>100</v>
      </c>
      <c r="E87" s="118">
        <v>0</v>
      </c>
      <c r="F87" s="118">
        <v>2.23</v>
      </c>
      <c r="G87" s="126">
        <v>10551</v>
      </c>
      <c r="H87" s="122" t="s">
        <v>107</v>
      </c>
    </row>
    <row r="88" spans="1:8">
      <c r="A88" s="123" t="s">
        <v>106</v>
      </c>
      <c r="B88" s="122" t="s">
        <v>154</v>
      </c>
      <c r="C88" s="118" t="s">
        <v>161</v>
      </c>
      <c r="D88" s="118">
        <v>100</v>
      </c>
      <c r="E88" s="118">
        <v>0</v>
      </c>
      <c r="F88" s="118">
        <v>2.23</v>
      </c>
      <c r="G88" s="126">
        <v>10551</v>
      </c>
      <c r="H88" s="122" t="s">
        <v>107</v>
      </c>
    </row>
    <row r="89" spans="1:8">
      <c r="A89" s="123" t="s">
        <v>108</v>
      </c>
      <c r="B89" s="122" t="s">
        <v>154</v>
      </c>
      <c r="C89" s="118" t="s">
        <v>162</v>
      </c>
      <c r="D89" s="118">
        <v>24</v>
      </c>
      <c r="E89" s="118">
        <v>23</v>
      </c>
      <c r="F89" s="118">
        <v>0.7</v>
      </c>
      <c r="G89" s="126">
        <v>36190</v>
      </c>
      <c r="H89" s="122" t="s">
        <v>109</v>
      </c>
    </row>
    <row r="90" spans="1:8">
      <c r="A90" s="123" t="s">
        <v>173</v>
      </c>
      <c r="B90" s="122" t="s">
        <v>153</v>
      </c>
      <c r="C90" s="118" t="s">
        <v>162</v>
      </c>
      <c r="D90" s="118">
        <v>48</v>
      </c>
      <c r="E90" s="118">
        <v>102</v>
      </c>
      <c r="F90" s="118">
        <v>1.81</v>
      </c>
      <c r="G90" s="126">
        <v>33419</v>
      </c>
      <c r="H90" s="122" t="s">
        <v>110</v>
      </c>
    </row>
    <row r="91" spans="1:8">
      <c r="A91" s="123" t="s">
        <v>173</v>
      </c>
      <c r="B91" s="122" t="s">
        <v>154</v>
      </c>
      <c r="C91" s="118" t="s">
        <v>159</v>
      </c>
      <c r="D91" s="118">
        <v>100</v>
      </c>
      <c r="E91" s="118">
        <v>807</v>
      </c>
      <c r="F91" s="118">
        <v>4.58</v>
      </c>
      <c r="G91" s="126">
        <v>33419</v>
      </c>
      <c r="H91" s="122" t="s">
        <v>111</v>
      </c>
    </row>
    <row r="92" spans="1:8">
      <c r="A92" s="123" t="s">
        <v>173</v>
      </c>
      <c r="B92" s="122" t="s">
        <v>154</v>
      </c>
      <c r="C92" s="118" t="s">
        <v>161</v>
      </c>
      <c r="D92" s="118">
        <v>100</v>
      </c>
      <c r="E92" s="118">
        <v>0</v>
      </c>
      <c r="F92" s="118">
        <v>8.7100000000000009</v>
      </c>
      <c r="G92" s="126">
        <v>30290.5</v>
      </c>
      <c r="H92" s="122" t="s">
        <v>112</v>
      </c>
    </row>
    <row r="93" spans="1:8">
      <c r="A93" s="123" t="s">
        <v>113</v>
      </c>
      <c r="B93" s="122" t="s">
        <v>153</v>
      </c>
      <c r="C93" s="118" t="s">
        <v>162</v>
      </c>
      <c r="D93" s="118">
        <v>24</v>
      </c>
      <c r="E93" s="118">
        <v>23</v>
      </c>
      <c r="F93" s="118">
        <v>0.63</v>
      </c>
      <c r="G93" s="126">
        <v>150753</v>
      </c>
      <c r="H93" s="122" t="s">
        <v>114</v>
      </c>
    </row>
    <row r="94" spans="1:8">
      <c r="A94" s="123" t="s">
        <v>113</v>
      </c>
      <c r="B94" s="122" t="s">
        <v>154</v>
      </c>
      <c r="C94" s="118" t="s">
        <v>162</v>
      </c>
      <c r="D94" s="118">
        <v>48</v>
      </c>
      <c r="E94" s="118">
        <v>84</v>
      </c>
      <c r="F94" s="118">
        <v>1.33</v>
      </c>
      <c r="G94" s="126">
        <v>150753</v>
      </c>
      <c r="H94" s="122" t="s">
        <v>114</v>
      </c>
    </row>
    <row r="95" spans="1:8">
      <c r="A95" s="123" t="s">
        <v>198</v>
      </c>
      <c r="B95" s="122" t="s">
        <v>153</v>
      </c>
      <c r="C95" s="118" t="s">
        <v>159</v>
      </c>
      <c r="D95" s="118">
        <v>100</v>
      </c>
      <c r="E95" s="118">
        <v>1222</v>
      </c>
      <c r="F95" s="118">
        <v>4.66</v>
      </c>
      <c r="G95" s="126">
        <v>39144</v>
      </c>
      <c r="H95" s="122" t="s">
        <v>115</v>
      </c>
    </row>
    <row r="96" spans="1:8">
      <c r="A96" s="123" t="s">
        <v>198</v>
      </c>
      <c r="B96" s="122" t="s">
        <v>153</v>
      </c>
      <c r="C96" s="118" t="s">
        <v>161</v>
      </c>
      <c r="D96" s="118">
        <v>100</v>
      </c>
      <c r="E96" s="118">
        <v>0</v>
      </c>
      <c r="F96" s="118">
        <v>16.8</v>
      </c>
      <c r="G96" s="126">
        <v>23986</v>
      </c>
      <c r="H96" s="122" t="s">
        <v>116</v>
      </c>
    </row>
    <row r="97" spans="1:8">
      <c r="A97" s="123" t="s">
        <v>198</v>
      </c>
      <c r="B97" s="122" t="s">
        <v>155</v>
      </c>
      <c r="C97" s="118" t="s">
        <v>159</v>
      </c>
      <c r="D97" s="118">
        <v>100</v>
      </c>
      <c r="E97" s="118">
        <v>1032</v>
      </c>
      <c r="F97" s="118">
        <v>3.35</v>
      </c>
      <c r="G97" s="126">
        <v>39144</v>
      </c>
      <c r="H97" s="122" t="s">
        <v>115</v>
      </c>
    </row>
    <row r="98" spans="1:8">
      <c r="A98" s="123" t="s">
        <v>198</v>
      </c>
      <c r="B98" s="122" t="s">
        <v>155</v>
      </c>
      <c r="C98" s="118" t="s">
        <v>161</v>
      </c>
      <c r="D98" s="118">
        <v>100</v>
      </c>
      <c r="E98" s="118">
        <v>0</v>
      </c>
      <c r="F98" s="118">
        <v>16.8</v>
      </c>
      <c r="G98" s="126">
        <v>23986</v>
      </c>
      <c r="H98" s="122" t="s">
        <v>116</v>
      </c>
    </row>
    <row r="99" spans="1:8">
      <c r="A99" s="123" t="s">
        <v>198</v>
      </c>
      <c r="B99" s="122" t="s">
        <v>154</v>
      </c>
      <c r="C99" s="118" t="s">
        <v>159</v>
      </c>
      <c r="D99" s="118">
        <v>100</v>
      </c>
      <c r="E99" s="118">
        <v>2137</v>
      </c>
      <c r="F99" s="118">
        <v>6.65</v>
      </c>
      <c r="G99" s="126">
        <v>39144</v>
      </c>
      <c r="H99" s="122" t="s">
        <v>115</v>
      </c>
    </row>
    <row r="100" spans="1:8">
      <c r="A100" s="123" t="s">
        <v>198</v>
      </c>
      <c r="B100" s="122" t="s">
        <v>154</v>
      </c>
      <c r="C100" s="118" t="s">
        <v>161</v>
      </c>
      <c r="D100" s="118">
        <v>100</v>
      </c>
      <c r="E100" s="118">
        <v>0</v>
      </c>
      <c r="F100" s="118">
        <v>16.8</v>
      </c>
      <c r="G100" s="126">
        <v>23986</v>
      </c>
      <c r="H100" s="122" t="s">
        <v>116</v>
      </c>
    </row>
    <row r="101" spans="1:8">
      <c r="A101" s="123" t="s">
        <v>117</v>
      </c>
      <c r="B101" s="122" t="s">
        <v>153</v>
      </c>
      <c r="C101" s="118" t="s">
        <v>161</v>
      </c>
      <c r="D101" s="118">
        <v>100</v>
      </c>
      <c r="E101" s="118">
        <v>0</v>
      </c>
      <c r="F101" s="118">
        <v>0.91</v>
      </c>
      <c r="G101" s="126">
        <v>5199</v>
      </c>
      <c r="H101" s="122" t="s">
        <v>118</v>
      </c>
    </row>
    <row r="102" spans="1:8">
      <c r="A102" s="123" t="s">
        <v>117</v>
      </c>
      <c r="B102" s="122" t="s">
        <v>154</v>
      </c>
      <c r="C102" s="118" t="s">
        <v>161</v>
      </c>
      <c r="D102" s="118">
        <v>100</v>
      </c>
      <c r="E102" s="118">
        <v>0</v>
      </c>
      <c r="F102" s="118">
        <v>0.91</v>
      </c>
      <c r="G102" s="126">
        <v>5199</v>
      </c>
      <c r="H102" s="122" t="s">
        <v>118</v>
      </c>
    </row>
    <row r="103" spans="1:8">
      <c r="A103" s="119" t="s">
        <v>119</v>
      </c>
      <c r="B103" s="125" t="s">
        <v>153</v>
      </c>
      <c r="C103" s="118" t="s">
        <v>161</v>
      </c>
      <c r="D103" s="118">
        <v>100</v>
      </c>
      <c r="E103" s="118">
        <v>0</v>
      </c>
      <c r="F103" s="118">
        <v>5.48</v>
      </c>
      <c r="G103" s="126">
        <v>26024</v>
      </c>
      <c r="H103" s="125" t="s">
        <v>120</v>
      </c>
    </row>
    <row r="104" spans="1:8">
      <c r="A104" s="119" t="s">
        <v>119</v>
      </c>
      <c r="B104" s="125" t="s">
        <v>154</v>
      </c>
      <c r="C104" s="118" t="s">
        <v>161</v>
      </c>
      <c r="D104" s="118">
        <v>100</v>
      </c>
      <c r="E104" s="118">
        <v>0</v>
      </c>
      <c r="F104" s="118">
        <v>5.48</v>
      </c>
      <c r="G104" s="126">
        <v>26024</v>
      </c>
      <c r="H104" s="125" t="s">
        <v>120</v>
      </c>
    </row>
    <row r="105" spans="1:8">
      <c r="A105" s="119" t="s">
        <v>121</v>
      </c>
      <c r="B105" s="125" t="s">
        <v>153</v>
      </c>
      <c r="C105" s="118" t="s">
        <v>162</v>
      </c>
      <c r="D105" s="118">
        <v>24</v>
      </c>
      <c r="E105" s="118">
        <v>19</v>
      </c>
      <c r="F105" s="118">
        <v>0.45</v>
      </c>
      <c r="G105" s="126">
        <v>4044</v>
      </c>
      <c r="H105" s="125" t="s">
        <v>122</v>
      </c>
    </row>
    <row r="106" spans="1:8">
      <c r="A106" s="119" t="s">
        <v>121</v>
      </c>
      <c r="B106" s="125" t="s">
        <v>154</v>
      </c>
      <c r="C106" s="118" t="s">
        <v>162</v>
      </c>
      <c r="D106" s="118">
        <v>48</v>
      </c>
      <c r="E106" s="118">
        <v>92</v>
      </c>
      <c r="F106" s="118">
        <v>0.82</v>
      </c>
      <c r="G106" s="126">
        <v>4044</v>
      </c>
      <c r="H106" s="125" t="s">
        <v>122</v>
      </c>
    </row>
    <row r="107" spans="1:8">
      <c r="A107" s="119" t="s">
        <v>175</v>
      </c>
      <c r="B107" s="125" t="s">
        <v>153</v>
      </c>
      <c r="C107" s="118" t="s">
        <v>159</v>
      </c>
      <c r="D107" s="118">
        <v>100</v>
      </c>
      <c r="E107" s="118">
        <v>557</v>
      </c>
      <c r="F107" s="118">
        <v>4.08</v>
      </c>
      <c r="G107" s="126">
        <v>6308</v>
      </c>
      <c r="H107" s="125" t="s">
        <v>123</v>
      </c>
    </row>
    <row r="108" spans="1:8">
      <c r="A108" s="119" t="s">
        <v>175</v>
      </c>
      <c r="B108" s="125" t="s">
        <v>153</v>
      </c>
      <c r="C108" s="118" t="s">
        <v>161</v>
      </c>
      <c r="D108" s="118">
        <v>100</v>
      </c>
      <c r="E108" s="118">
        <v>0</v>
      </c>
      <c r="F108" s="118">
        <v>17.86</v>
      </c>
      <c r="G108" s="126">
        <v>33045</v>
      </c>
      <c r="H108" s="125" t="s">
        <v>124</v>
      </c>
    </row>
    <row r="109" spans="1:8">
      <c r="A109" s="119" t="s">
        <v>175</v>
      </c>
      <c r="B109" s="125" t="s">
        <v>155</v>
      </c>
      <c r="C109" s="118" t="s">
        <v>162</v>
      </c>
      <c r="D109" s="118">
        <v>48</v>
      </c>
      <c r="E109" s="118">
        <v>315</v>
      </c>
      <c r="F109" s="118">
        <v>8.07</v>
      </c>
      <c r="G109" s="126">
        <v>2766.61</v>
      </c>
      <c r="H109" s="125" t="s">
        <v>125</v>
      </c>
    </row>
    <row r="110" spans="1:8">
      <c r="A110" s="119" t="s">
        <v>175</v>
      </c>
      <c r="B110" s="125" t="s">
        <v>157</v>
      </c>
      <c r="C110" s="118" t="s">
        <v>159</v>
      </c>
      <c r="D110" s="118">
        <v>100</v>
      </c>
      <c r="E110" s="118">
        <v>1259</v>
      </c>
      <c r="F110" s="118">
        <v>10.33</v>
      </c>
      <c r="G110" s="126">
        <v>6308</v>
      </c>
      <c r="H110" s="125" t="s">
        <v>123</v>
      </c>
    </row>
    <row r="111" spans="1:8">
      <c r="A111" s="119" t="s">
        <v>175</v>
      </c>
      <c r="B111" s="125" t="s">
        <v>154</v>
      </c>
      <c r="C111" s="118" t="s">
        <v>161</v>
      </c>
      <c r="D111" s="118">
        <v>100</v>
      </c>
      <c r="E111" s="118">
        <v>0</v>
      </c>
      <c r="F111" s="118">
        <v>17.86</v>
      </c>
      <c r="G111" s="126">
        <v>33045</v>
      </c>
      <c r="H111" s="125" t="s">
        <v>124</v>
      </c>
    </row>
    <row r="112" spans="1:8">
      <c r="A112" s="119" t="s">
        <v>126</v>
      </c>
      <c r="B112" s="125" t="s">
        <v>155</v>
      </c>
      <c r="C112" s="118" t="s">
        <v>162</v>
      </c>
      <c r="D112" s="118">
        <v>24</v>
      </c>
      <c r="E112" s="118">
        <v>12</v>
      </c>
      <c r="F112" s="118">
        <v>2.72</v>
      </c>
      <c r="G112" s="126">
        <v>54513</v>
      </c>
      <c r="H112" s="125" t="s">
        <v>127</v>
      </c>
    </row>
    <row r="113" spans="1:8">
      <c r="A113" s="119" t="s">
        <v>126</v>
      </c>
      <c r="B113" s="125" t="s">
        <v>154</v>
      </c>
      <c r="C113" s="118" t="s">
        <v>162</v>
      </c>
      <c r="D113" s="118">
        <v>24</v>
      </c>
      <c r="E113" s="118">
        <v>15</v>
      </c>
      <c r="F113" s="118">
        <v>1.24</v>
      </c>
      <c r="G113" s="126">
        <v>54513</v>
      </c>
      <c r="H113" s="125" t="s">
        <v>127</v>
      </c>
    </row>
    <row r="114" spans="1:8">
      <c r="A114" s="119" t="s">
        <v>176</v>
      </c>
      <c r="B114" s="125" t="s">
        <v>153</v>
      </c>
      <c r="C114" s="118" t="s">
        <v>162</v>
      </c>
      <c r="D114" s="118">
        <v>48</v>
      </c>
      <c r="E114" s="118">
        <v>186</v>
      </c>
      <c r="F114" s="118">
        <v>2.06</v>
      </c>
      <c r="G114" s="126">
        <v>51761</v>
      </c>
      <c r="H114" s="125" t="s">
        <v>128</v>
      </c>
    </row>
    <row r="115" spans="1:8">
      <c r="A115" s="119" t="s">
        <v>176</v>
      </c>
      <c r="B115" s="125" t="s">
        <v>155</v>
      </c>
      <c r="C115" s="118" t="s">
        <v>159</v>
      </c>
      <c r="D115" s="118">
        <v>100</v>
      </c>
      <c r="E115" s="118">
        <v>2578</v>
      </c>
      <c r="F115" s="118">
        <v>5.35</v>
      </c>
      <c r="G115" s="126">
        <v>51761</v>
      </c>
      <c r="H115" s="125" t="s">
        <v>129</v>
      </c>
    </row>
    <row r="116" spans="1:8">
      <c r="A116" s="119" t="s">
        <v>176</v>
      </c>
      <c r="B116" s="125" t="s">
        <v>155</v>
      </c>
      <c r="C116" s="118" t="s">
        <v>161</v>
      </c>
      <c r="D116" s="118">
        <v>100</v>
      </c>
      <c r="E116" s="118">
        <v>0</v>
      </c>
      <c r="F116" s="118">
        <v>9.01</v>
      </c>
      <c r="G116" s="126">
        <v>64939</v>
      </c>
      <c r="H116" s="125" t="s">
        <v>130</v>
      </c>
    </row>
    <row r="117" spans="1:8">
      <c r="A117" s="119" t="s">
        <v>176</v>
      </c>
      <c r="B117" s="125" t="s">
        <v>154</v>
      </c>
      <c r="C117" s="118" t="s">
        <v>159</v>
      </c>
      <c r="D117" s="118">
        <v>100</v>
      </c>
      <c r="E117" s="118">
        <v>3207</v>
      </c>
      <c r="F117" s="118">
        <v>11.02</v>
      </c>
      <c r="G117" s="126">
        <v>51761</v>
      </c>
      <c r="H117" s="125" t="s">
        <v>129</v>
      </c>
    </row>
    <row r="118" spans="1:8">
      <c r="A118" s="119" t="s">
        <v>176</v>
      </c>
      <c r="B118" s="125" t="s">
        <v>154</v>
      </c>
      <c r="C118" s="118" t="s">
        <v>161</v>
      </c>
      <c r="D118" s="118">
        <v>100</v>
      </c>
      <c r="E118" s="118">
        <v>0</v>
      </c>
      <c r="F118" s="118">
        <v>9.01</v>
      </c>
      <c r="G118" s="126">
        <v>64939</v>
      </c>
      <c r="H118" s="125" t="s">
        <v>130</v>
      </c>
    </row>
    <row r="119" spans="1:8">
      <c r="A119" s="119" t="s">
        <v>131</v>
      </c>
      <c r="B119" s="125" t="s">
        <v>153</v>
      </c>
      <c r="C119" s="118" t="s">
        <v>161</v>
      </c>
      <c r="D119" s="118">
        <v>100</v>
      </c>
      <c r="E119" s="118">
        <v>0</v>
      </c>
      <c r="F119" s="118">
        <v>3.9</v>
      </c>
      <c r="G119" s="126">
        <v>10214</v>
      </c>
      <c r="H119" s="125" t="s">
        <v>132</v>
      </c>
    </row>
    <row r="120" spans="1:8">
      <c r="A120" s="119" t="s">
        <v>131</v>
      </c>
      <c r="B120" s="125" t="s">
        <v>154</v>
      </c>
      <c r="C120" s="118" t="s">
        <v>161</v>
      </c>
      <c r="D120" s="118">
        <v>100</v>
      </c>
      <c r="E120" s="118">
        <v>0</v>
      </c>
      <c r="F120" s="118">
        <v>3.9</v>
      </c>
      <c r="G120" s="126">
        <v>10214</v>
      </c>
      <c r="H120" s="125" t="s">
        <v>132</v>
      </c>
    </row>
    <row r="121" spans="1:8">
      <c r="A121" s="119" t="s">
        <v>133</v>
      </c>
      <c r="B121" s="125" t="s">
        <v>153</v>
      </c>
      <c r="C121" s="118" t="s">
        <v>161</v>
      </c>
      <c r="D121" s="118">
        <v>100</v>
      </c>
      <c r="E121" s="118">
        <v>0</v>
      </c>
      <c r="F121" s="118">
        <v>5.24</v>
      </c>
      <c r="G121" s="126">
        <v>17576</v>
      </c>
      <c r="H121" s="125" t="s">
        <v>134</v>
      </c>
    </row>
    <row r="122" spans="1:8">
      <c r="A122" s="119" t="s">
        <v>133</v>
      </c>
      <c r="B122" s="125" t="s">
        <v>154</v>
      </c>
      <c r="C122" s="118" t="s">
        <v>161</v>
      </c>
      <c r="D122" s="118">
        <v>100</v>
      </c>
      <c r="E122" s="118">
        <v>0</v>
      </c>
      <c r="F122" s="118">
        <v>5.24</v>
      </c>
      <c r="G122" s="126">
        <v>17576</v>
      </c>
      <c r="H122" s="125" t="s">
        <v>134</v>
      </c>
    </row>
    <row r="123" spans="1:8">
      <c r="A123" s="119" t="s">
        <v>135</v>
      </c>
      <c r="B123" s="125" t="s">
        <v>153</v>
      </c>
      <c r="C123" s="118" t="s">
        <v>161</v>
      </c>
      <c r="D123" s="118">
        <v>100</v>
      </c>
      <c r="E123" s="118">
        <v>0</v>
      </c>
      <c r="F123" s="118">
        <v>4.1900000000000004</v>
      </c>
      <c r="G123" s="126">
        <v>20967.5</v>
      </c>
      <c r="H123" s="125" t="s">
        <v>136</v>
      </c>
    </row>
    <row r="124" spans="1:8">
      <c r="A124" s="119" t="s">
        <v>135</v>
      </c>
      <c r="B124" s="125" t="s">
        <v>154</v>
      </c>
      <c r="C124" s="118" t="s">
        <v>161</v>
      </c>
      <c r="D124" s="118">
        <v>100</v>
      </c>
      <c r="E124" s="118">
        <v>0</v>
      </c>
      <c r="F124" s="118">
        <v>4.1900000000000004</v>
      </c>
      <c r="G124" s="126">
        <v>20967.5</v>
      </c>
      <c r="H124" s="125" t="s">
        <v>136</v>
      </c>
    </row>
    <row r="125" spans="1:8">
      <c r="A125" s="119" t="s">
        <v>137</v>
      </c>
      <c r="B125" s="125" t="s">
        <v>153</v>
      </c>
      <c r="C125" s="118" t="s">
        <v>161</v>
      </c>
      <c r="D125" s="118">
        <v>100</v>
      </c>
      <c r="E125" s="118">
        <v>0</v>
      </c>
      <c r="F125" s="118">
        <v>4.26</v>
      </c>
      <c r="G125" s="126">
        <v>21436</v>
      </c>
      <c r="H125" s="125" t="s">
        <v>138</v>
      </c>
    </row>
    <row r="126" spans="1:8">
      <c r="A126" s="119" t="s">
        <v>137</v>
      </c>
      <c r="B126" s="125" t="s">
        <v>154</v>
      </c>
      <c r="C126" s="118" t="s">
        <v>161</v>
      </c>
      <c r="D126" s="118">
        <v>100</v>
      </c>
      <c r="E126" s="118">
        <v>0</v>
      </c>
      <c r="F126" s="118">
        <v>4.26</v>
      </c>
      <c r="G126" s="126">
        <v>21436</v>
      </c>
      <c r="H126" s="125" t="s">
        <v>138</v>
      </c>
    </row>
    <row r="127" spans="1:8">
      <c r="A127" s="119" t="s">
        <v>139</v>
      </c>
      <c r="B127" s="125" t="s">
        <v>154</v>
      </c>
      <c r="C127" s="118" t="s">
        <v>162</v>
      </c>
      <c r="D127" s="118">
        <v>24</v>
      </c>
      <c r="E127" s="118">
        <v>38</v>
      </c>
      <c r="F127" s="118">
        <v>0.71</v>
      </c>
      <c r="G127" s="126">
        <v>3118</v>
      </c>
      <c r="H127" s="125" t="s">
        <v>140</v>
      </c>
    </row>
    <row r="128" spans="1:8">
      <c r="A128" s="119" t="s">
        <v>141</v>
      </c>
      <c r="B128" s="125" t="s">
        <v>153</v>
      </c>
      <c r="C128" s="118" t="s">
        <v>162</v>
      </c>
      <c r="D128" s="118">
        <v>24</v>
      </c>
      <c r="E128" s="118">
        <v>28</v>
      </c>
      <c r="F128" s="118">
        <v>1.04</v>
      </c>
      <c r="G128" s="126">
        <v>25169</v>
      </c>
      <c r="H128" s="125" t="s">
        <v>142</v>
      </c>
    </row>
    <row r="129" spans="1:8">
      <c r="A129" s="119" t="s">
        <v>141</v>
      </c>
      <c r="B129" s="125" t="s">
        <v>154</v>
      </c>
      <c r="C129" s="118" t="s">
        <v>162</v>
      </c>
      <c r="D129" s="118">
        <v>24</v>
      </c>
      <c r="E129" s="118">
        <v>32</v>
      </c>
      <c r="F129" s="118">
        <v>1.17</v>
      </c>
      <c r="G129" s="126">
        <v>25169</v>
      </c>
      <c r="H129" s="125" t="s">
        <v>142</v>
      </c>
    </row>
    <row r="130" spans="1:8">
      <c r="A130" s="119" t="s">
        <v>143</v>
      </c>
      <c r="B130" s="125" t="s">
        <v>153</v>
      </c>
      <c r="C130" s="118" t="s">
        <v>162</v>
      </c>
      <c r="D130" s="118">
        <v>48</v>
      </c>
      <c r="E130" s="118">
        <v>94</v>
      </c>
      <c r="F130" s="118">
        <v>4.1900000000000004</v>
      </c>
      <c r="G130" s="126">
        <v>52764</v>
      </c>
      <c r="H130" s="125" t="s">
        <v>144</v>
      </c>
    </row>
    <row r="131" spans="1:8">
      <c r="A131" s="119" t="s">
        <v>143</v>
      </c>
      <c r="B131" s="125" t="s">
        <v>154</v>
      </c>
      <c r="C131" s="118" t="s">
        <v>162</v>
      </c>
      <c r="D131" s="118">
        <v>48</v>
      </c>
      <c r="E131" s="118">
        <v>213</v>
      </c>
      <c r="F131" s="118">
        <v>6.53</v>
      </c>
      <c r="G131" s="126">
        <v>52764</v>
      </c>
      <c r="H131" s="125" t="s">
        <v>144</v>
      </c>
    </row>
    <row r="132" spans="1:8">
      <c r="A132" s="119" t="s">
        <v>145</v>
      </c>
      <c r="B132" s="125" t="s">
        <v>156</v>
      </c>
      <c r="C132" s="118" t="s">
        <v>162</v>
      </c>
      <c r="D132" s="118">
        <v>48</v>
      </c>
      <c r="E132" s="118">
        <v>98</v>
      </c>
      <c r="F132" s="118">
        <v>1.65</v>
      </c>
      <c r="G132" s="126">
        <v>20251</v>
      </c>
      <c r="H132" s="125" t="s">
        <v>146</v>
      </c>
    </row>
    <row r="133" spans="1:8">
      <c r="A133" s="119" t="s">
        <v>145</v>
      </c>
      <c r="B133" s="125" t="s">
        <v>158</v>
      </c>
      <c r="C133" s="118" t="s">
        <v>162</v>
      </c>
      <c r="D133" s="118">
        <v>24</v>
      </c>
      <c r="E133" s="118">
        <v>14</v>
      </c>
      <c r="F133" s="118">
        <v>1.1200000000000001</v>
      </c>
      <c r="G133" s="126">
        <v>20251</v>
      </c>
      <c r="H133" s="125" t="s">
        <v>146</v>
      </c>
    </row>
    <row r="134" spans="1:8">
      <c r="A134" s="119" t="s">
        <v>145</v>
      </c>
      <c r="B134" s="125" t="s">
        <v>154</v>
      </c>
      <c r="C134" s="118" t="s">
        <v>162</v>
      </c>
      <c r="D134" s="118">
        <v>48</v>
      </c>
      <c r="E134" s="118">
        <v>112</v>
      </c>
      <c r="F134" s="118">
        <v>1.66</v>
      </c>
      <c r="G134" s="126">
        <v>20251</v>
      </c>
      <c r="H134" s="125" t="s">
        <v>146</v>
      </c>
    </row>
    <row r="135" spans="1:8">
      <c r="A135" s="119" t="s">
        <v>177</v>
      </c>
      <c r="B135" s="125" t="s">
        <v>158</v>
      </c>
      <c r="C135" s="118" t="s">
        <v>162</v>
      </c>
      <c r="D135" s="118">
        <v>24</v>
      </c>
      <c r="E135" s="118">
        <v>16</v>
      </c>
      <c r="F135" s="118">
        <v>1.1299999999999999</v>
      </c>
      <c r="G135" s="126">
        <v>5755.41</v>
      </c>
      <c r="H135" s="125" t="s">
        <v>147</v>
      </c>
    </row>
    <row r="136" spans="1:8">
      <c r="A136" s="119" t="s">
        <v>177</v>
      </c>
      <c r="B136" s="125" t="s">
        <v>154</v>
      </c>
      <c r="C136" s="118" t="s">
        <v>159</v>
      </c>
      <c r="D136" s="118">
        <v>100</v>
      </c>
      <c r="E136" s="118">
        <v>2062</v>
      </c>
      <c r="F136" s="118">
        <v>5.12</v>
      </c>
      <c r="G136" s="126">
        <v>26077.59</v>
      </c>
      <c r="H136" s="125" t="s">
        <v>148</v>
      </c>
    </row>
    <row r="137" spans="1:8">
      <c r="A137" s="119" t="s">
        <v>177</v>
      </c>
      <c r="B137" s="125" t="s">
        <v>154</v>
      </c>
      <c r="C137" s="118" t="s">
        <v>161</v>
      </c>
      <c r="D137" s="118">
        <v>100</v>
      </c>
      <c r="E137" s="118">
        <v>0</v>
      </c>
      <c r="F137" s="118">
        <v>16.88</v>
      </c>
      <c r="G137" s="126">
        <v>83788</v>
      </c>
      <c r="H137" s="125" t="s">
        <v>149</v>
      </c>
    </row>
    <row r="138" spans="1:8">
      <c r="A138" s="119" t="s">
        <v>150</v>
      </c>
      <c r="B138" s="125" t="s">
        <v>153</v>
      </c>
      <c r="C138" s="118" t="s">
        <v>161</v>
      </c>
      <c r="D138" s="118">
        <v>100</v>
      </c>
      <c r="E138" s="118">
        <v>0</v>
      </c>
      <c r="F138" s="118">
        <v>3.36</v>
      </c>
      <c r="G138" s="126">
        <v>10888</v>
      </c>
      <c r="H138" s="125" t="s">
        <v>151</v>
      </c>
    </row>
    <row r="139" spans="1:8">
      <c r="A139" s="119" t="s">
        <v>150</v>
      </c>
      <c r="B139" s="125" t="s">
        <v>154</v>
      </c>
      <c r="C139" s="118" t="s">
        <v>161</v>
      </c>
      <c r="D139" s="118">
        <v>100</v>
      </c>
      <c r="E139" s="118">
        <v>0</v>
      </c>
      <c r="F139" s="118">
        <v>3.36</v>
      </c>
      <c r="G139" s="126">
        <v>10888</v>
      </c>
      <c r="H139" s="125" t="s">
        <v>151</v>
      </c>
    </row>
  </sheetData>
  <sheetProtection algorithmName="SHA-512" hashValue="1vVUWnwOTGKu+g5Zs+UFkwmjCyLP9zxfRLbQMYMagSfHLnECwdsHQqE8rjdQ3vHGvoiqgR0voK66ePsNzfTFEQ==" saltValue="l7N+YO9gwjA6MZ2hdu5k6w==" spinCount="100000" sheet="1" objects="1" scenarios="1" autoFilter="0"/>
  <autoFilter ref="A1:H1" xr:uid="{FD143451-FA3E-465D-9FFB-FECE7C4632BB}"/>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ErrorMessage="1" xr:uid="{D38F03AD-6AB7-4B56-BA8D-CDECF2C66CEC}">
          <x14:formula1>
            <xm:f>AND(GTE(LEN(A63),MIN(('S:\Network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In'!#REF!))),LTE(LEN(A63),MAX(('S:\Network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A63:A68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&amp; Help</vt:lpstr>
      <vt:lpstr>Tender Finder</vt:lpstr>
      <vt:lpstr>Manual Entry</vt:lpstr>
      <vt:lpstr>Lists &amp; wording</vt:lpstr>
      <vt:lpstr>Data</vt:lpstr>
      <vt:lpstr>Competition Data</vt:lpstr>
    </vt:vector>
  </TitlesOfParts>
  <Company>Electricity North West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Keith</dc:creator>
  <cp:lastModifiedBy>Evans, Keith</cp:lastModifiedBy>
  <dcterms:created xsi:type="dcterms:W3CDTF">2022-04-07T06:39:52Z</dcterms:created>
  <dcterms:modified xsi:type="dcterms:W3CDTF">2022-04-22T09:02:12Z</dcterms:modified>
</cp:coreProperties>
</file>