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Z:\15 - Capacity Strategy Team\11 - Projects\11 - Demand Side Response\25 - Tenders\11- Autumn 2022\Tender docs\"/>
    </mc:Choice>
  </mc:AlternateContent>
  <xr:revisionPtr revIDLastSave="0" documentId="10_ncr:100000_{A865E582-7518-40E2-BAA5-5D6B2FCB20B0}" xr6:coauthVersionLast="31" xr6:coauthVersionMax="31" xr10:uidLastSave="{00000000-0000-0000-0000-000000000000}"/>
  <workbookProtection workbookAlgorithmName="SHA-512" workbookHashValue="1y5AW6plYSvq1t7Sbkizm5+237k1lZKFzc/Z1lcXE0yb1jm1PrbCXXtNb8N2v3T9w7LQr/qHihz9nBaV2mgS1w==" workbookSaltValue="8UayRjCb2acD2MaNAmnyDw==" workbookSpinCount="100000" lockStructure="1"/>
  <bookViews>
    <workbookView xWindow="0" yWindow="0" windowWidth="11268" windowHeight="2148" firstSheet="1" activeTab="1" xr2:uid="{F76F6EF8-DE0A-4798-B8A3-F123E497E949}"/>
  </bookViews>
  <sheets>
    <sheet name="Enhance logic" sheetId="10" state="hidden" r:id="rId1"/>
    <sheet name="Introduction &amp; Help" sheetId="11" r:id="rId2"/>
    <sheet name="Tender Finder" sheetId="1" r:id="rId3"/>
    <sheet name="Manual Entry" sheetId="9" r:id="rId4"/>
    <sheet name="Lists &amp; wording" sheetId="8" state="hidden" r:id="rId5"/>
    <sheet name="Data" sheetId="2" state="hidden" r:id="rId6"/>
    <sheet name="Competition Data" sheetId="12" r:id="rId7"/>
    <sheet name="Sheet1" sheetId="13" state="hidden" r:id="rId8"/>
  </sheets>
  <externalReferences>
    <externalReference r:id="rId9"/>
  </externalReferences>
  <definedNames>
    <definedName name="_xlnm._FilterDatabase" localSheetId="6" hidden="1">'Competition Data'!$A$1:$H$218</definedName>
    <definedName name="_xlnm._FilterDatabase" localSheetId="5" hidden="1">Data!$B$1:$J$282</definedName>
    <definedName name="_xlnm._FilterDatabase" localSheetId="4" hidden="1">'Lists &amp; wording'!$A$1:$A$31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3" l="1"/>
  <c r="B4"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 i="13"/>
  <c r="J219" i="2" l="1"/>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D12" i="1"/>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 i="2"/>
  <c r="D140" i="2"/>
  <c r="E140" i="2"/>
  <c r="F140" i="2"/>
  <c r="G140" i="2"/>
  <c r="H140" i="2"/>
  <c r="I140" i="2"/>
  <c r="D141" i="2"/>
  <c r="E141" i="2"/>
  <c r="F141" i="2"/>
  <c r="G141" i="2"/>
  <c r="H141" i="2"/>
  <c r="I141" i="2"/>
  <c r="D142" i="2"/>
  <c r="E142" i="2"/>
  <c r="F142" i="2"/>
  <c r="G142" i="2"/>
  <c r="H142" i="2"/>
  <c r="I142" i="2"/>
  <c r="D143" i="2"/>
  <c r="E143" i="2"/>
  <c r="F143" i="2"/>
  <c r="G143" i="2"/>
  <c r="H143" i="2"/>
  <c r="I143" i="2"/>
  <c r="D144" i="2"/>
  <c r="E144" i="2"/>
  <c r="F144" i="2"/>
  <c r="G144" i="2"/>
  <c r="H144" i="2"/>
  <c r="I144" i="2"/>
  <c r="D145" i="2"/>
  <c r="E145" i="2"/>
  <c r="F145" i="2"/>
  <c r="G145" i="2"/>
  <c r="H145" i="2"/>
  <c r="I145" i="2"/>
  <c r="D146" i="2"/>
  <c r="E146" i="2"/>
  <c r="F146" i="2"/>
  <c r="G146" i="2"/>
  <c r="H146" i="2"/>
  <c r="I146" i="2"/>
  <c r="D147" i="2"/>
  <c r="E147" i="2"/>
  <c r="F147" i="2"/>
  <c r="G147" i="2"/>
  <c r="H147" i="2"/>
  <c r="I147" i="2"/>
  <c r="D148" i="2"/>
  <c r="E148" i="2"/>
  <c r="F148" i="2"/>
  <c r="G148" i="2"/>
  <c r="H148" i="2"/>
  <c r="I148" i="2"/>
  <c r="D149" i="2"/>
  <c r="E149" i="2"/>
  <c r="F149" i="2"/>
  <c r="G149" i="2"/>
  <c r="H149" i="2"/>
  <c r="I149" i="2"/>
  <c r="D150" i="2"/>
  <c r="E150" i="2"/>
  <c r="F150" i="2"/>
  <c r="G150" i="2"/>
  <c r="H150" i="2"/>
  <c r="I150" i="2"/>
  <c r="D151" i="2"/>
  <c r="E151" i="2"/>
  <c r="F151" i="2"/>
  <c r="G151" i="2"/>
  <c r="H151" i="2"/>
  <c r="I151" i="2"/>
  <c r="D152" i="2"/>
  <c r="E152" i="2"/>
  <c r="F152" i="2"/>
  <c r="G152" i="2"/>
  <c r="H152" i="2"/>
  <c r="I152" i="2"/>
  <c r="D153" i="2"/>
  <c r="E153" i="2"/>
  <c r="F153" i="2"/>
  <c r="G153" i="2"/>
  <c r="H153" i="2"/>
  <c r="I153" i="2"/>
  <c r="D154" i="2"/>
  <c r="E154" i="2"/>
  <c r="F154" i="2"/>
  <c r="G154" i="2"/>
  <c r="H154" i="2"/>
  <c r="I154" i="2"/>
  <c r="D155" i="2"/>
  <c r="E155" i="2"/>
  <c r="F155" i="2"/>
  <c r="G155" i="2"/>
  <c r="H155" i="2"/>
  <c r="I155" i="2"/>
  <c r="D156" i="2"/>
  <c r="E156" i="2"/>
  <c r="F156" i="2"/>
  <c r="G156" i="2"/>
  <c r="H156" i="2"/>
  <c r="I156" i="2"/>
  <c r="D157" i="2"/>
  <c r="E157" i="2"/>
  <c r="F157" i="2"/>
  <c r="G157" i="2"/>
  <c r="H157" i="2"/>
  <c r="I157" i="2"/>
  <c r="D158" i="2"/>
  <c r="E158" i="2"/>
  <c r="F158" i="2"/>
  <c r="G158" i="2"/>
  <c r="H158" i="2"/>
  <c r="I158" i="2"/>
  <c r="D159" i="2"/>
  <c r="E159" i="2"/>
  <c r="F159" i="2"/>
  <c r="G159" i="2"/>
  <c r="H159" i="2"/>
  <c r="I159" i="2"/>
  <c r="D160" i="2"/>
  <c r="E160" i="2"/>
  <c r="F160" i="2"/>
  <c r="G160" i="2"/>
  <c r="H160" i="2"/>
  <c r="I160" i="2"/>
  <c r="D161" i="2"/>
  <c r="E161" i="2"/>
  <c r="F161" i="2"/>
  <c r="G161" i="2"/>
  <c r="H161" i="2"/>
  <c r="I161" i="2"/>
  <c r="D162" i="2"/>
  <c r="E162" i="2"/>
  <c r="F162" i="2"/>
  <c r="G162" i="2"/>
  <c r="H162" i="2"/>
  <c r="I162" i="2"/>
  <c r="D163" i="2"/>
  <c r="E163" i="2"/>
  <c r="F163" i="2"/>
  <c r="G163" i="2"/>
  <c r="H163" i="2"/>
  <c r="I163" i="2"/>
  <c r="D164" i="2"/>
  <c r="E164" i="2"/>
  <c r="F164" i="2"/>
  <c r="G164" i="2"/>
  <c r="H164" i="2"/>
  <c r="I164" i="2"/>
  <c r="D165" i="2"/>
  <c r="E165" i="2"/>
  <c r="F165" i="2"/>
  <c r="G165" i="2"/>
  <c r="H165" i="2"/>
  <c r="I165" i="2"/>
  <c r="D166" i="2"/>
  <c r="E166" i="2"/>
  <c r="F166" i="2"/>
  <c r="G166" i="2"/>
  <c r="H166" i="2"/>
  <c r="I166" i="2"/>
  <c r="D167" i="2"/>
  <c r="E167" i="2"/>
  <c r="F167" i="2"/>
  <c r="G167" i="2"/>
  <c r="H167" i="2"/>
  <c r="I167" i="2"/>
  <c r="D168" i="2"/>
  <c r="E168" i="2"/>
  <c r="F168" i="2"/>
  <c r="G168" i="2"/>
  <c r="H168" i="2"/>
  <c r="I168" i="2"/>
  <c r="D169" i="2"/>
  <c r="E169" i="2"/>
  <c r="F169" i="2"/>
  <c r="G169" i="2"/>
  <c r="H169" i="2"/>
  <c r="I169" i="2"/>
  <c r="D170" i="2"/>
  <c r="E170" i="2"/>
  <c r="F170" i="2"/>
  <c r="G170" i="2"/>
  <c r="H170" i="2"/>
  <c r="I170" i="2"/>
  <c r="D171" i="2"/>
  <c r="E171" i="2"/>
  <c r="F171" i="2"/>
  <c r="G171" i="2"/>
  <c r="H171" i="2"/>
  <c r="I171" i="2"/>
  <c r="D172" i="2"/>
  <c r="E172" i="2"/>
  <c r="F172" i="2"/>
  <c r="G172" i="2"/>
  <c r="H172" i="2"/>
  <c r="I172" i="2"/>
  <c r="D173" i="2"/>
  <c r="E173" i="2"/>
  <c r="F173" i="2"/>
  <c r="G173" i="2"/>
  <c r="H173" i="2"/>
  <c r="I173" i="2"/>
  <c r="D174" i="2"/>
  <c r="E174" i="2"/>
  <c r="F174" i="2"/>
  <c r="G174" i="2"/>
  <c r="H174" i="2"/>
  <c r="I174" i="2"/>
  <c r="D175" i="2"/>
  <c r="E175" i="2"/>
  <c r="F175" i="2"/>
  <c r="G175" i="2"/>
  <c r="H175" i="2"/>
  <c r="I175" i="2"/>
  <c r="D176" i="2"/>
  <c r="E176" i="2"/>
  <c r="F176" i="2"/>
  <c r="G176" i="2"/>
  <c r="H176" i="2"/>
  <c r="I176" i="2"/>
  <c r="D177" i="2"/>
  <c r="E177" i="2"/>
  <c r="F177" i="2"/>
  <c r="G177" i="2"/>
  <c r="H177" i="2"/>
  <c r="I177" i="2"/>
  <c r="D178" i="2"/>
  <c r="E178" i="2"/>
  <c r="F178" i="2"/>
  <c r="G178" i="2"/>
  <c r="H178" i="2"/>
  <c r="I178" i="2"/>
  <c r="D179" i="2"/>
  <c r="E179" i="2"/>
  <c r="F179" i="2"/>
  <c r="G179" i="2"/>
  <c r="H179" i="2"/>
  <c r="I179" i="2"/>
  <c r="D180" i="2"/>
  <c r="E180" i="2"/>
  <c r="F180" i="2"/>
  <c r="G180" i="2"/>
  <c r="H180" i="2"/>
  <c r="I180" i="2"/>
  <c r="D181" i="2"/>
  <c r="E181" i="2"/>
  <c r="F181" i="2"/>
  <c r="G181" i="2"/>
  <c r="H181" i="2"/>
  <c r="I181" i="2"/>
  <c r="D182" i="2"/>
  <c r="E182" i="2"/>
  <c r="F182" i="2"/>
  <c r="G182" i="2"/>
  <c r="H182" i="2"/>
  <c r="I182" i="2"/>
  <c r="D183" i="2"/>
  <c r="E183" i="2"/>
  <c r="F183" i="2"/>
  <c r="G183" i="2"/>
  <c r="H183" i="2"/>
  <c r="I183" i="2"/>
  <c r="D184" i="2"/>
  <c r="E184" i="2"/>
  <c r="F184" i="2"/>
  <c r="G184" i="2"/>
  <c r="H184" i="2"/>
  <c r="I184" i="2"/>
  <c r="D185" i="2"/>
  <c r="E185" i="2"/>
  <c r="F185" i="2"/>
  <c r="G185" i="2"/>
  <c r="H185" i="2"/>
  <c r="I185" i="2"/>
  <c r="D186" i="2"/>
  <c r="E186" i="2"/>
  <c r="F186" i="2"/>
  <c r="G186" i="2"/>
  <c r="H186" i="2"/>
  <c r="I186" i="2"/>
  <c r="D187" i="2"/>
  <c r="E187" i="2"/>
  <c r="F187" i="2"/>
  <c r="G187" i="2"/>
  <c r="H187" i="2"/>
  <c r="I187" i="2"/>
  <c r="D188" i="2"/>
  <c r="E188" i="2"/>
  <c r="F188" i="2"/>
  <c r="G188" i="2"/>
  <c r="H188" i="2"/>
  <c r="I188" i="2"/>
  <c r="D189" i="2"/>
  <c r="E189" i="2"/>
  <c r="F189" i="2"/>
  <c r="G189" i="2"/>
  <c r="H189" i="2"/>
  <c r="I189" i="2"/>
  <c r="D190" i="2"/>
  <c r="E190" i="2"/>
  <c r="F190" i="2"/>
  <c r="G190" i="2"/>
  <c r="H190" i="2"/>
  <c r="I190" i="2"/>
  <c r="D191" i="2"/>
  <c r="E191" i="2"/>
  <c r="F191" i="2"/>
  <c r="G191" i="2"/>
  <c r="H191" i="2"/>
  <c r="I191" i="2"/>
  <c r="D192" i="2"/>
  <c r="E192" i="2"/>
  <c r="F192" i="2"/>
  <c r="G192" i="2"/>
  <c r="H192" i="2"/>
  <c r="I192" i="2"/>
  <c r="D193" i="2"/>
  <c r="E193" i="2"/>
  <c r="F193" i="2"/>
  <c r="G193" i="2"/>
  <c r="H193" i="2"/>
  <c r="I193" i="2"/>
  <c r="D194" i="2"/>
  <c r="E194" i="2"/>
  <c r="F194" i="2"/>
  <c r="G194" i="2"/>
  <c r="H194" i="2"/>
  <c r="I194" i="2"/>
  <c r="D195" i="2"/>
  <c r="E195" i="2"/>
  <c r="F195" i="2"/>
  <c r="G195" i="2"/>
  <c r="H195" i="2"/>
  <c r="I195" i="2"/>
  <c r="D196" i="2"/>
  <c r="E196" i="2"/>
  <c r="F196" i="2"/>
  <c r="G196" i="2"/>
  <c r="H196" i="2"/>
  <c r="I196" i="2"/>
  <c r="D197" i="2"/>
  <c r="E197" i="2"/>
  <c r="F197" i="2"/>
  <c r="G197" i="2"/>
  <c r="H197" i="2"/>
  <c r="I197" i="2"/>
  <c r="D198" i="2"/>
  <c r="E198" i="2"/>
  <c r="F198" i="2"/>
  <c r="G198" i="2"/>
  <c r="H198" i="2"/>
  <c r="I198" i="2"/>
  <c r="D199" i="2"/>
  <c r="E199" i="2"/>
  <c r="F199" i="2"/>
  <c r="G199" i="2"/>
  <c r="H199" i="2"/>
  <c r="I199" i="2"/>
  <c r="D200" i="2"/>
  <c r="E200" i="2"/>
  <c r="F200" i="2"/>
  <c r="G200" i="2"/>
  <c r="H200" i="2"/>
  <c r="I200" i="2"/>
  <c r="D201" i="2"/>
  <c r="E201" i="2"/>
  <c r="F201" i="2"/>
  <c r="G201" i="2"/>
  <c r="H201" i="2"/>
  <c r="I201" i="2"/>
  <c r="D202" i="2"/>
  <c r="E202" i="2"/>
  <c r="F202" i="2"/>
  <c r="G202" i="2"/>
  <c r="H202" i="2"/>
  <c r="I202" i="2"/>
  <c r="D203" i="2"/>
  <c r="E203" i="2"/>
  <c r="F203" i="2"/>
  <c r="G203" i="2"/>
  <c r="H203" i="2"/>
  <c r="I203" i="2"/>
  <c r="D204" i="2"/>
  <c r="E204" i="2"/>
  <c r="F204" i="2"/>
  <c r="G204" i="2"/>
  <c r="H204" i="2"/>
  <c r="I204" i="2"/>
  <c r="D205" i="2"/>
  <c r="E205" i="2"/>
  <c r="F205" i="2"/>
  <c r="G205" i="2"/>
  <c r="H205" i="2"/>
  <c r="I205" i="2"/>
  <c r="D206" i="2"/>
  <c r="E206" i="2"/>
  <c r="F206" i="2"/>
  <c r="G206" i="2"/>
  <c r="H206" i="2"/>
  <c r="I206" i="2"/>
  <c r="D207" i="2"/>
  <c r="E207" i="2"/>
  <c r="F207" i="2"/>
  <c r="G207" i="2"/>
  <c r="H207" i="2"/>
  <c r="I207" i="2"/>
  <c r="D208" i="2"/>
  <c r="E208" i="2"/>
  <c r="F208" i="2"/>
  <c r="G208" i="2"/>
  <c r="H208" i="2"/>
  <c r="I208" i="2"/>
  <c r="D209" i="2"/>
  <c r="E209" i="2"/>
  <c r="F209" i="2"/>
  <c r="G209" i="2"/>
  <c r="H209" i="2"/>
  <c r="I209" i="2"/>
  <c r="D210" i="2"/>
  <c r="E210" i="2"/>
  <c r="F210" i="2"/>
  <c r="G210" i="2"/>
  <c r="H210" i="2"/>
  <c r="I210" i="2"/>
  <c r="D211" i="2"/>
  <c r="E211" i="2"/>
  <c r="F211" i="2"/>
  <c r="G211" i="2"/>
  <c r="H211" i="2"/>
  <c r="I211" i="2"/>
  <c r="D212" i="2"/>
  <c r="E212" i="2"/>
  <c r="F212" i="2"/>
  <c r="G212" i="2"/>
  <c r="H212" i="2"/>
  <c r="I212" i="2"/>
  <c r="D213" i="2"/>
  <c r="E213" i="2"/>
  <c r="F213" i="2"/>
  <c r="G213" i="2"/>
  <c r="H213" i="2"/>
  <c r="I213" i="2"/>
  <c r="D214" i="2"/>
  <c r="E214" i="2"/>
  <c r="F214" i="2"/>
  <c r="G214" i="2"/>
  <c r="H214" i="2"/>
  <c r="I214" i="2"/>
  <c r="D215" i="2"/>
  <c r="E215" i="2"/>
  <c r="F215" i="2"/>
  <c r="G215" i="2"/>
  <c r="H215" i="2"/>
  <c r="I215" i="2"/>
  <c r="D216" i="2"/>
  <c r="E216" i="2"/>
  <c r="F216" i="2"/>
  <c r="G216" i="2"/>
  <c r="H216" i="2"/>
  <c r="I216" i="2"/>
  <c r="D217" i="2"/>
  <c r="E217" i="2"/>
  <c r="F217" i="2"/>
  <c r="G217" i="2"/>
  <c r="H217" i="2"/>
  <c r="I217" i="2"/>
  <c r="D218" i="2"/>
  <c r="E218" i="2"/>
  <c r="F218" i="2"/>
  <c r="G218" i="2"/>
  <c r="H218" i="2"/>
  <c r="I218"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2"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2"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2" i="2"/>
  <c r="E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B2" i="2"/>
  <c r="J2" i="2" s="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J143" i="2" s="1"/>
  <c r="B144" i="2"/>
  <c r="B145" i="2"/>
  <c r="B146" i="2"/>
  <c r="B147" i="2"/>
  <c r="J147" i="2" s="1"/>
  <c r="B148" i="2"/>
  <c r="B149" i="2"/>
  <c r="B150" i="2"/>
  <c r="B151" i="2"/>
  <c r="J151" i="2" s="1"/>
  <c r="B152" i="2"/>
  <c r="B153" i="2"/>
  <c r="B154" i="2"/>
  <c r="B155" i="2"/>
  <c r="J155" i="2" s="1"/>
  <c r="B156" i="2"/>
  <c r="B157" i="2"/>
  <c r="B158" i="2"/>
  <c r="B159" i="2"/>
  <c r="J159" i="2" s="1"/>
  <c r="B160" i="2"/>
  <c r="B161" i="2"/>
  <c r="B162" i="2"/>
  <c r="B163" i="2"/>
  <c r="J163" i="2" s="1"/>
  <c r="B164" i="2"/>
  <c r="B165" i="2"/>
  <c r="B166" i="2"/>
  <c r="B167" i="2"/>
  <c r="J167" i="2" s="1"/>
  <c r="B168" i="2"/>
  <c r="B169" i="2"/>
  <c r="B170" i="2"/>
  <c r="B171" i="2"/>
  <c r="J171" i="2" s="1"/>
  <c r="B172" i="2"/>
  <c r="B173" i="2"/>
  <c r="B174" i="2"/>
  <c r="B175" i="2"/>
  <c r="J175" i="2" s="1"/>
  <c r="B176" i="2"/>
  <c r="B177" i="2"/>
  <c r="B178" i="2"/>
  <c r="B179" i="2"/>
  <c r="J179" i="2" s="1"/>
  <c r="B180" i="2"/>
  <c r="B181" i="2"/>
  <c r="B182" i="2"/>
  <c r="B183" i="2"/>
  <c r="J183" i="2" s="1"/>
  <c r="B184" i="2"/>
  <c r="B185" i="2"/>
  <c r="B186" i="2"/>
  <c r="B187" i="2"/>
  <c r="J187" i="2" s="1"/>
  <c r="B188" i="2"/>
  <c r="B189" i="2"/>
  <c r="B190" i="2"/>
  <c r="B191" i="2"/>
  <c r="J191" i="2" s="1"/>
  <c r="B192" i="2"/>
  <c r="B193" i="2"/>
  <c r="B194" i="2"/>
  <c r="B195" i="2"/>
  <c r="J195" i="2" s="1"/>
  <c r="B196" i="2"/>
  <c r="B197" i="2"/>
  <c r="B198" i="2"/>
  <c r="B199" i="2"/>
  <c r="J199" i="2" s="1"/>
  <c r="B200" i="2"/>
  <c r="B201" i="2"/>
  <c r="B202" i="2"/>
  <c r="B203" i="2"/>
  <c r="J203" i="2" s="1"/>
  <c r="B204" i="2"/>
  <c r="B205" i="2"/>
  <c r="B206" i="2"/>
  <c r="B207" i="2"/>
  <c r="J207" i="2" s="1"/>
  <c r="B208" i="2"/>
  <c r="B209" i="2"/>
  <c r="B210" i="2"/>
  <c r="B211" i="2"/>
  <c r="J211" i="2" s="1"/>
  <c r="B212" i="2"/>
  <c r="B213" i="2"/>
  <c r="B214" i="2"/>
  <c r="B215" i="2"/>
  <c r="J215" i="2" s="1"/>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A187" i="2" l="1"/>
  <c r="A155" i="2"/>
  <c r="J136" i="2"/>
  <c r="J132" i="2"/>
  <c r="J128" i="2"/>
  <c r="J124" i="2"/>
  <c r="J120" i="2"/>
  <c r="J116" i="2"/>
  <c r="J112" i="2"/>
  <c r="J108" i="2"/>
  <c r="J104" i="2"/>
  <c r="J100" i="2"/>
  <c r="J96" i="2"/>
  <c r="J92" i="2"/>
  <c r="J88" i="2"/>
  <c r="J84" i="2"/>
  <c r="J80" i="2"/>
  <c r="J76" i="2"/>
  <c r="J72" i="2"/>
  <c r="J68" i="2"/>
  <c r="J64" i="2"/>
  <c r="J60" i="2"/>
  <c r="J56" i="2"/>
  <c r="J52" i="2"/>
  <c r="J48" i="2"/>
  <c r="J44" i="2"/>
  <c r="J40" i="2"/>
  <c r="J36" i="2"/>
  <c r="J32" i="2"/>
  <c r="J28" i="2"/>
  <c r="J24" i="2"/>
  <c r="J20" i="2"/>
  <c r="J16" i="2"/>
  <c r="J12" i="2"/>
  <c r="J8" i="2"/>
  <c r="J4" i="2"/>
  <c r="A207" i="2"/>
  <c r="A143" i="2"/>
  <c r="A203" i="2"/>
  <c r="A171" i="2"/>
  <c r="A175" i="2"/>
  <c r="A213" i="2"/>
  <c r="A205" i="2"/>
  <c r="A197" i="2"/>
  <c r="A189" i="2"/>
  <c r="A181" i="2"/>
  <c r="A173" i="2"/>
  <c r="A165" i="2"/>
  <c r="A157" i="2"/>
  <c r="A149" i="2"/>
  <c r="A141" i="2"/>
  <c r="J137" i="2"/>
  <c r="J133" i="2"/>
  <c r="J129" i="2"/>
  <c r="J125" i="2"/>
  <c r="J121" i="2"/>
  <c r="J117" i="2"/>
  <c r="J113" i="2"/>
  <c r="J109" i="2"/>
  <c r="J105" i="2"/>
  <c r="J101" i="2"/>
  <c r="J97" i="2"/>
  <c r="J93" i="2"/>
  <c r="J89" i="2"/>
  <c r="J85" i="2"/>
  <c r="J81" i="2"/>
  <c r="J77" i="2"/>
  <c r="J73" i="2"/>
  <c r="J69" i="2"/>
  <c r="J65" i="2"/>
  <c r="J61" i="2"/>
  <c r="J57" i="2"/>
  <c r="J53" i="2"/>
  <c r="J49" i="2"/>
  <c r="J45" i="2"/>
  <c r="J41" i="2"/>
  <c r="J37" i="2"/>
  <c r="J33" i="2"/>
  <c r="J29" i="2"/>
  <c r="J25" i="2"/>
  <c r="J21" i="2"/>
  <c r="J17" i="2"/>
  <c r="J13" i="2"/>
  <c r="J9" i="2"/>
  <c r="J5" i="2"/>
  <c r="A191" i="2"/>
  <c r="A159" i="2"/>
  <c r="A196" i="2"/>
  <c r="A188" i="2"/>
  <c r="J172" i="2"/>
  <c r="J164" i="2"/>
  <c r="A148" i="2"/>
  <c r="J140" i="2"/>
  <c r="J135" i="2"/>
  <c r="J123" i="2"/>
  <c r="J115" i="2"/>
  <c r="J107" i="2"/>
  <c r="J99" i="2"/>
  <c r="J87" i="2"/>
  <c r="J79" i="2"/>
  <c r="J71" i="2"/>
  <c r="J59" i="2"/>
  <c r="J47" i="2"/>
  <c r="J39" i="2"/>
  <c r="J31" i="2"/>
  <c r="J23" i="2"/>
  <c r="A215" i="2"/>
  <c r="A199" i="2"/>
  <c r="A183" i="2"/>
  <c r="A167" i="2"/>
  <c r="A151" i="2"/>
  <c r="J212" i="2"/>
  <c r="J204" i="2"/>
  <c r="A180" i="2"/>
  <c r="A156" i="2"/>
  <c r="J139" i="2"/>
  <c r="J131" i="2"/>
  <c r="J127" i="2"/>
  <c r="J119" i="2"/>
  <c r="J111" i="2"/>
  <c r="J103" i="2"/>
  <c r="J95" i="2"/>
  <c r="J91" i="2"/>
  <c r="J83" i="2"/>
  <c r="J75" i="2"/>
  <c r="J67" i="2"/>
  <c r="J63" i="2"/>
  <c r="J55" i="2"/>
  <c r="J51" i="2"/>
  <c r="J43" i="2"/>
  <c r="J35" i="2"/>
  <c r="J27" i="2"/>
  <c r="J19" i="2"/>
  <c r="A211" i="2"/>
  <c r="A195" i="2"/>
  <c r="A179" i="2"/>
  <c r="A163" i="2"/>
  <c r="A147" i="2"/>
  <c r="J192" i="2"/>
  <c r="A192" i="2"/>
  <c r="J176" i="2"/>
  <c r="A176" i="2"/>
  <c r="J168" i="2"/>
  <c r="A168" i="2"/>
  <c r="J144" i="2"/>
  <c r="A144" i="2"/>
  <c r="J216" i="2"/>
  <c r="A216" i="2"/>
  <c r="J184" i="2"/>
  <c r="A184" i="2"/>
  <c r="J152" i="2"/>
  <c r="A152" i="2"/>
  <c r="A164" i="2"/>
  <c r="J196" i="2"/>
  <c r="J180" i="2"/>
  <c r="J148" i="2"/>
  <c r="A204" i="2"/>
  <c r="A172" i="2"/>
  <c r="A140" i="2"/>
  <c r="J205" i="2"/>
  <c r="J189" i="2"/>
  <c r="J173" i="2"/>
  <c r="J157" i="2"/>
  <c r="J141" i="2"/>
  <c r="A212" i="2"/>
  <c r="J188" i="2"/>
  <c r="J156" i="2"/>
  <c r="J208" i="2"/>
  <c r="A208" i="2"/>
  <c r="J200" i="2"/>
  <c r="A200" i="2"/>
  <c r="J160" i="2"/>
  <c r="A160" i="2"/>
  <c r="A217" i="2"/>
  <c r="J217" i="2"/>
  <c r="A209" i="2"/>
  <c r="J209" i="2"/>
  <c r="A201" i="2"/>
  <c r="J201" i="2"/>
  <c r="A193" i="2"/>
  <c r="J193" i="2"/>
  <c r="A185" i="2"/>
  <c r="J185" i="2"/>
  <c r="A177" i="2"/>
  <c r="J177" i="2"/>
  <c r="A169" i="2"/>
  <c r="J169" i="2"/>
  <c r="A161" i="2"/>
  <c r="J161" i="2"/>
  <c r="A153" i="2"/>
  <c r="J153" i="2"/>
  <c r="A145" i="2"/>
  <c r="J145" i="2"/>
  <c r="J213" i="2"/>
  <c r="J197" i="2"/>
  <c r="J181" i="2"/>
  <c r="J165" i="2"/>
  <c r="J149" i="2"/>
  <c r="J15" i="2"/>
  <c r="J3" i="2"/>
  <c r="J11" i="2"/>
  <c r="J7" i="2"/>
  <c r="J218" i="2"/>
  <c r="J214" i="2"/>
  <c r="J210" i="2"/>
  <c r="J206" i="2"/>
  <c r="J202" i="2"/>
  <c r="J198" i="2"/>
  <c r="J194" i="2"/>
  <c r="J190" i="2"/>
  <c r="J186" i="2"/>
  <c r="J182" i="2"/>
  <c r="J178" i="2"/>
  <c r="J174" i="2"/>
  <c r="J170" i="2"/>
  <c r="J166" i="2"/>
  <c r="J162" i="2"/>
  <c r="J158" i="2"/>
  <c r="J154" i="2"/>
  <c r="J150" i="2"/>
  <c r="J146" i="2"/>
  <c r="J142" i="2"/>
  <c r="J138" i="2"/>
  <c r="J134" i="2"/>
  <c r="J130" i="2"/>
  <c r="J126" i="2"/>
  <c r="J122" i="2"/>
  <c r="J118" i="2"/>
  <c r="J114" i="2"/>
  <c r="J110" i="2"/>
  <c r="J106" i="2"/>
  <c r="J102" i="2"/>
  <c r="J98" i="2"/>
  <c r="J94" i="2"/>
  <c r="J90" i="2"/>
  <c r="J86" i="2"/>
  <c r="J82" i="2"/>
  <c r="J78" i="2"/>
  <c r="J74" i="2"/>
  <c r="J70" i="2"/>
  <c r="J66" i="2"/>
  <c r="J62" i="2"/>
  <c r="J58" i="2"/>
  <c r="J54" i="2"/>
  <c r="J50" i="2"/>
  <c r="J46" i="2"/>
  <c r="J42" i="2"/>
  <c r="J38" i="2"/>
  <c r="J34" i="2"/>
  <c r="J30" i="2"/>
  <c r="J26" i="2"/>
  <c r="J22" i="2"/>
  <c r="J18" i="2"/>
  <c r="J14" i="2"/>
  <c r="J10" i="2"/>
  <c r="J6" i="2"/>
  <c r="A218" i="2"/>
  <c r="A214" i="2"/>
  <c r="A210" i="2"/>
  <c r="A206" i="2"/>
  <c r="A202" i="2"/>
  <c r="A198" i="2"/>
  <c r="A194" i="2"/>
  <c r="A190" i="2"/>
  <c r="A186" i="2"/>
  <c r="A182" i="2"/>
  <c r="A178" i="2"/>
  <c r="A174" i="2"/>
  <c r="A170" i="2"/>
  <c r="A166" i="2"/>
  <c r="A162" i="2"/>
  <c r="A158" i="2"/>
  <c r="A154" i="2"/>
  <c r="A150" i="2"/>
  <c r="A146" i="2"/>
  <c r="A142" i="2"/>
  <c r="C25" i="1"/>
  <c r="C22" i="9"/>
  <c r="I19" i="9"/>
  <c r="D12" i="9"/>
  <c r="D13" i="9"/>
  <c r="D11" i="9"/>
  <c r="I12" i="9"/>
  <c r="I13" i="9"/>
  <c r="I14" i="9"/>
  <c r="I11" i="9"/>
  <c r="D16" i="1"/>
  <c r="D17" i="1"/>
  <c r="D15" i="1"/>
  <c r="D13" i="1"/>
  <c r="D19" i="9"/>
  <c r="A19" i="9" l="1"/>
  <c r="D8" i="10" l="1"/>
  <c r="B8" i="10"/>
  <c r="D7" i="10"/>
  <c r="D6" i="10"/>
  <c r="J5" i="10"/>
  <c r="D5" i="10"/>
  <c r="D11" i="1"/>
  <c r="J11" i="1"/>
  <c r="B19" i="9" l="1"/>
  <c r="G19" i="9" l="1"/>
  <c r="C19" i="9"/>
  <c r="F19" i="9"/>
  <c r="H19" i="9" l="1"/>
  <c r="A2" i="2"/>
  <c r="A3" i="2"/>
  <c r="A4" i="2"/>
  <c r="A5" i="2"/>
  <c r="A7"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8" i="2" l="1"/>
  <c r="A6" i="2"/>
  <c r="H5" i="10" l="1"/>
  <c r="H11" i="1"/>
  <c r="H14" i="1"/>
  <c r="B23" i="1" s="1"/>
  <c r="H8" i="10"/>
  <c r="H13" i="1"/>
  <c r="H12" i="1"/>
  <c r="H6" i="10"/>
  <c r="H15" i="1"/>
  <c r="D23" i="1" s="1"/>
  <c r="H9" i="10"/>
  <c r="H7" i="10"/>
  <c r="A23" i="1" l="1"/>
  <c r="C23" i="1" s="1"/>
  <c r="E23" i="1"/>
  <c r="G17" i="10"/>
  <c r="B17" i="10"/>
  <c r="E17" i="10"/>
  <c r="A17" i="10"/>
  <c r="G23" i="1"/>
  <c r="D10" i="10"/>
  <c r="D17" i="10"/>
  <c r="C17" i="10" l="1"/>
  <c r="H23" i="1"/>
  <c r="I23" i="1" s="1"/>
  <c r="H17" i="10"/>
  <c r="I17" i="10" s="1"/>
</calcChain>
</file>

<file path=xl/sharedStrings.xml><?xml version="1.0" encoding="utf-8"?>
<sst xmlns="http://schemas.openxmlformats.org/spreadsheetml/2006/main" count="5622" uniqueCount="687">
  <si>
    <t>Competition Ref</t>
  </si>
  <si>
    <t>Competition Name</t>
  </si>
  <si>
    <t>Competition type</t>
  </si>
  <si>
    <t>Celing Price per annum</t>
  </si>
  <si>
    <t>Availability</t>
  </si>
  <si>
    <t>Competition ID</t>
  </si>
  <si>
    <t>Utilisation</t>
  </si>
  <si>
    <t>Capacity Required</t>
  </si>
  <si>
    <t>Availability Hours</t>
  </si>
  <si>
    <t>Capacity Required MW</t>
  </si>
  <si>
    <t>Capacity MW</t>
  </si>
  <si>
    <t>Availability £/MWh</t>
  </si>
  <si>
    <t>Utilisation £/MWh</t>
  </si>
  <si>
    <t>Total Bid Price</t>
  </si>
  <si>
    <t>% of celling Price</t>
  </si>
  <si>
    <t>Celling Price per annum</t>
  </si>
  <si>
    <t>Utilisation Hours</t>
  </si>
  <si>
    <t>Bid Details</t>
  </si>
  <si>
    <t>Insert Bid Details Here</t>
  </si>
  <si>
    <t>Availability £</t>
  </si>
  <si>
    <t>Utilisation £</t>
  </si>
  <si>
    <t xml:space="preserve">Total Bid Price </t>
  </si>
  <si>
    <t>Total price if scaled up to total capacity required</t>
  </si>
  <si>
    <t>% of capacity
 required</t>
  </si>
  <si>
    <t>Competition details (auto-populated)</t>
  </si>
  <si>
    <t>Total Bid 
Price</t>
  </si>
  <si>
    <t>Alston</t>
  </si>
  <si>
    <t>Askerton Castle</t>
  </si>
  <si>
    <t>Bentham</t>
  </si>
  <si>
    <t>Bolton By Bowland</t>
  </si>
  <si>
    <t>Church</t>
  </si>
  <si>
    <t>Claughton</t>
  </si>
  <si>
    <t>Eastlands</t>
  </si>
  <si>
    <t>Flat Lane</t>
  </si>
  <si>
    <t>Helwith Bridge</t>
  </si>
  <si>
    <t>Heywood</t>
  </si>
  <si>
    <t>Ingleton</t>
  </si>
  <si>
    <t>Marple</t>
  </si>
  <si>
    <t>Melling</t>
  </si>
  <si>
    <t>Moss Lane</t>
  </si>
  <si>
    <t>Newbiggin on Lune</t>
  </si>
  <si>
    <t>Newby</t>
  </si>
  <si>
    <t>Rossall</t>
  </si>
  <si>
    <t>Scarisbrick</t>
  </si>
  <si>
    <t>Sedbergh</t>
  </si>
  <si>
    <t>Settle</t>
  </si>
  <si>
    <t>Wigton</t>
  </si>
  <si>
    <t>Yealand</t>
  </si>
  <si>
    <t>Period</t>
  </si>
  <si>
    <t>W23/24</t>
  </si>
  <si>
    <t>Secure</t>
  </si>
  <si>
    <t>flexible.contracts@enwl.co.uk</t>
  </si>
  <si>
    <t>Restore</t>
  </si>
  <si>
    <t>Dynamic</t>
  </si>
  <si>
    <t>Ardwick</t>
  </si>
  <si>
    <t>Portwood</t>
  </si>
  <si>
    <t>Concatinate</t>
  </si>
  <si>
    <t>Data for dropdowns</t>
  </si>
  <si>
    <t>Service Type</t>
  </si>
  <si>
    <t>Competion details</t>
  </si>
  <si>
    <t>Tender Finder</t>
  </si>
  <si>
    <t>Yes</t>
  </si>
  <si>
    <t>Competition details (Manually-populated)</t>
  </si>
  <si>
    <t>Result:</t>
  </si>
  <si>
    <t>Message for success</t>
  </si>
  <si>
    <t>Message for failure</t>
  </si>
  <si>
    <t>Click here to visit Piclo</t>
  </si>
  <si>
    <t>Click here to visit our website</t>
  </si>
  <si>
    <t>Click here to contact us</t>
  </si>
  <si>
    <t>Flexible Services 
cost checker</t>
  </si>
  <si>
    <t>Your tendered price is within the ceiling price. 
Note: This is not a guarantee that your submission will be accepted.</t>
  </si>
  <si>
    <t>Your tendered price is not within the ceiling price.
You may wish to concider revising your costs in order to improve the likelyhood of being a sucessful participant.</t>
  </si>
  <si>
    <t>Description:</t>
  </si>
  <si>
    <t>Help Guide:</t>
  </si>
  <si>
    <t>The aim of this tool is to allow potential participants of ENWLs flexible services contracts to be able to check the prices they are offering for availability and utilisation prior to submitting a bid. This will allow users to identify if their bid process exceed the ceiling price which ENWL are offering as part of this tender. It should be noted that a positive or negative result from this tool does not guarantee that a bid will or will not be accepted, other factors will be considered within the awarding of contracts post tender completion.</t>
  </si>
  <si>
    <t xml:space="preserve">If you encouter any issues whilst utalising the tool please feel free to get in touch: </t>
  </si>
  <si>
    <t>No Tender matching these parameters</t>
  </si>
  <si>
    <t>Coniston</t>
  </si>
  <si>
    <t>Capacity Required (MW)</t>
  </si>
  <si>
    <t>Utilisation (hrs)</t>
  </si>
  <si>
    <t>Availability (hrs)</t>
  </si>
  <si>
    <r>
      <t>This tool offers to methods to calculate costs. 
The T</t>
    </r>
    <r>
      <rPr>
        <b/>
        <sz val="11"/>
        <color theme="1"/>
        <rFont val="Calibri"/>
        <family val="2"/>
        <scheme val="minor"/>
      </rPr>
      <t>ender Finder</t>
    </r>
    <r>
      <rPr>
        <sz val="11"/>
        <color theme="1"/>
        <rFont val="Calibri"/>
        <family val="2"/>
        <scheme val="minor"/>
      </rPr>
      <t xml:space="preserve"> tab allows users to search for the specific tender they are looking to participate within. A successful search for the tender will automatically compete the variables for the tender. The user will need to compete the Name of the tender, the period of the tender, and the type of service; additionally users should complete the details for their proposed availability, utilisation, and capacity offering.
The </t>
    </r>
    <r>
      <rPr>
        <b/>
        <sz val="11"/>
        <color theme="1"/>
        <rFont val="Calibri"/>
        <family val="2"/>
        <scheme val="minor"/>
      </rPr>
      <t xml:space="preserve">Manual Entry </t>
    </r>
    <r>
      <rPr>
        <sz val="11"/>
        <color theme="1"/>
        <rFont val="Calibri"/>
        <family val="2"/>
        <scheme val="minor"/>
      </rPr>
      <t xml:space="preserve">tab requires users to manually enter the details relating to the competition. These details can be ascertained from Appendix 3 of the tender documents. As with the Tender Finder the  users should complete the details for their proposed availability, utilisation, and capacity offering.
Details of th tender requirements are provided within the </t>
    </r>
    <r>
      <rPr>
        <b/>
        <sz val="11"/>
        <color theme="1"/>
        <rFont val="Calibri"/>
        <family val="2"/>
        <scheme val="minor"/>
      </rPr>
      <t>Competition Data</t>
    </r>
    <r>
      <rPr>
        <sz val="11"/>
        <color theme="1"/>
        <rFont val="Calibri"/>
        <family val="2"/>
        <scheme val="minor"/>
      </rPr>
      <t xml:space="preserve"> tab
</t>
    </r>
  </si>
  <si>
    <t>Catterall Waterworks</t>
  </si>
  <si>
    <t>Gillsrow</t>
  </si>
  <si>
    <t>Moss Side (Longsight)</t>
  </si>
  <si>
    <t>Sebergham</t>
  </si>
  <si>
    <t>Victoria Park</t>
  </si>
  <si>
    <t>S24</t>
  </si>
  <si>
    <t>W24/25</t>
  </si>
  <si>
    <t>S25</t>
  </si>
  <si>
    <t>W25/26</t>
  </si>
  <si>
    <t>S26</t>
  </si>
  <si>
    <t>W26/27</t>
  </si>
  <si>
    <t>S27</t>
  </si>
  <si>
    <t>W27/28</t>
  </si>
  <si>
    <t>FY24</t>
  </si>
  <si>
    <t>FY25</t>
  </si>
  <si>
    <t>FY26</t>
  </si>
  <si>
    <t>FY27</t>
  </si>
  <si>
    <t>FY28</t>
  </si>
  <si>
    <t>Service windows</t>
  </si>
  <si>
    <t>ENWL-181</t>
  </si>
  <si>
    <t>ENWL-182</t>
  </si>
  <si>
    <t>ENWL-183</t>
  </si>
  <si>
    <t>ENWL-184</t>
  </si>
  <si>
    <t>ENWL-185</t>
  </si>
  <si>
    <t>ENWL-186</t>
  </si>
  <si>
    <t>ENWL-187</t>
  </si>
  <si>
    <t>ENWL-188</t>
  </si>
  <si>
    <t>ENWL-189</t>
  </si>
  <si>
    <t>ENWL-190</t>
  </si>
  <si>
    <t>ENWL-191</t>
  </si>
  <si>
    <t>ENWL-192</t>
  </si>
  <si>
    <t>ENWL-193</t>
  </si>
  <si>
    <t>ENWL-194</t>
  </si>
  <si>
    <t>ENWL-195</t>
  </si>
  <si>
    <t>ENWL-196</t>
  </si>
  <si>
    <t>ENWL-197</t>
  </si>
  <si>
    <t>ENWL-198</t>
  </si>
  <si>
    <t>ENWL-199</t>
  </si>
  <si>
    <t>ENWL-200</t>
  </si>
  <si>
    <t>ENWL-201</t>
  </si>
  <si>
    <t>ENWL-202</t>
  </si>
  <si>
    <t>ENWL-203</t>
  </si>
  <si>
    <t>ENWL-204</t>
  </si>
  <si>
    <t>ENWL-205</t>
  </si>
  <si>
    <t>ENWL-206</t>
  </si>
  <si>
    <t>ENWL-207</t>
  </si>
  <si>
    <t>ENWL-208</t>
  </si>
  <si>
    <t>ENWL-209</t>
  </si>
  <si>
    <t>ENWL-210</t>
  </si>
  <si>
    <t>ENWL-211</t>
  </si>
  <si>
    <t>ENWL-212</t>
  </si>
  <si>
    <t>ENWL-213</t>
  </si>
  <si>
    <t>ENWL-214</t>
  </si>
  <si>
    <t>ENWL-215</t>
  </si>
  <si>
    <t>ENWL-216</t>
  </si>
  <si>
    <t>ENWL-217</t>
  </si>
  <si>
    <t>ENWL-218</t>
  </si>
  <si>
    <t>ENWL-219</t>
  </si>
  <si>
    <t>ENWL-220</t>
  </si>
  <si>
    <t>ENWL-221</t>
  </si>
  <si>
    <t>ENWL-222</t>
  </si>
  <si>
    <t>ENWL-223</t>
  </si>
  <si>
    <t>ENWL-224</t>
  </si>
  <si>
    <t>ENWL-225</t>
  </si>
  <si>
    <t>ENWL-226</t>
  </si>
  <si>
    <t>ENWL-227</t>
  </si>
  <si>
    <t>ENWL-228</t>
  </si>
  <si>
    <t>Substation Name</t>
  </si>
  <si>
    <t>Service Window Name</t>
  </si>
  <si>
    <t>Public Holiday Handling</t>
  </si>
  <si>
    <t>Minimum Aggregate Asset Size</t>
  </si>
  <si>
    <t>Hrs</t>
  </si>
  <si>
    <t>Days</t>
  </si>
  <si>
    <t>Minimum Run Time</t>
  </si>
  <si>
    <t>Required Response Time</t>
  </si>
  <si>
    <t>Dispatch Estimate</t>
  </si>
  <si>
    <t>Dispatch Duration</t>
  </si>
  <si>
    <t>HHs</t>
  </si>
  <si>
    <t>Service Period Start</t>
  </si>
  <si>
    <t>Service Period End</t>
  </si>
  <si>
    <t>Period number</t>
  </si>
  <si>
    <t>Service Window Start</t>
  </si>
  <si>
    <t>Service Window End</t>
  </si>
  <si>
    <t>Months Required</t>
  </si>
  <si>
    <t>F3</t>
  </si>
  <si>
    <t>Substation</t>
  </si>
  <si>
    <t>Need Type</t>
  </si>
  <si>
    <t>Service Window Start Short</t>
  </si>
  <si>
    <t>Service Window End Short</t>
  </si>
  <si>
    <t>CEM tool output per annum</t>
  </si>
  <si>
    <t>Ceiling price (Per Season)</t>
  </si>
  <si>
    <t>Post Codes</t>
  </si>
  <si>
    <t>Title</t>
  </si>
  <si>
    <t>Include</t>
  </si>
  <si>
    <t>19</t>
  </si>
  <si>
    <t>Sunday, Monday, Wednesday, Thursday, Friday, Saturday</t>
  </si>
  <si>
    <t>0:30:00</t>
  </si>
  <si>
    <t>0:02:00</t>
  </si>
  <si>
    <t>4</t>
  </si>
  <si>
    <t>06:00:00</t>
  </si>
  <si>
    <t>Period 1</t>
  </si>
  <si>
    <t>08:00:00</t>
  </si>
  <si>
    <t>18:00:00</t>
  </si>
  <si>
    <t>24</t>
  </si>
  <si>
    <t>Oct 23-Mar 24</t>
  </si>
  <si>
    <t>0.16</t>
  </si>
  <si>
    <t>08:00</t>
  </si>
  <si>
    <t>18:00</t>
  </si>
  <si>
    <t>167160.94</t>
  </si>
  <si>
    <t>167,161</t>
  </si>
  <si>
    <t>CA9 1 ,CA9 3 ,CA9 6</t>
  </si>
  <si>
    <t>Alston (Dynamic)</t>
  </si>
  <si>
    <t>26</t>
  </si>
  <si>
    <t>Sunday, Monday, Tuesday, Saturday</t>
  </si>
  <si>
    <t>12:00:00</t>
  </si>
  <si>
    <t>Period 2</t>
  </si>
  <si>
    <t>08:30:00</t>
  </si>
  <si>
    <t>15:00:00</t>
  </si>
  <si>
    <t>48</t>
  </si>
  <si>
    <t>Apr 24-Sep 24</t>
  </si>
  <si>
    <t>08:30</t>
  </si>
  <si>
    <t>15:00</t>
  </si>
  <si>
    <t>66,864</t>
  </si>
  <si>
    <t>47</t>
  </si>
  <si>
    <t>Sunday, Monday, Tuesday, Wednesday, Friday, Saturday</t>
  </si>
  <si>
    <t>Period 3</t>
  </si>
  <si>
    <t>19:00:00</t>
  </si>
  <si>
    <t>Oct 24-Mar 25</t>
  </si>
  <si>
    <t>0.24</t>
  </si>
  <si>
    <t>19:00</t>
  </si>
  <si>
    <t>100,297</t>
  </si>
  <si>
    <t>42</t>
  </si>
  <si>
    <t>Sunday, Monday, Tuesday, Wednesday, Saturday</t>
  </si>
  <si>
    <t>Period 4</t>
  </si>
  <si>
    <t>Apr 25-Sep 25</t>
  </si>
  <si>
    <t>0.19</t>
  </si>
  <si>
    <t>67,576</t>
  </si>
  <si>
    <t>69</t>
  </si>
  <si>
    <t>Sunday, Monday, Tuesday, Wednesday, Thursday, Friday, Saturday</t>
  </si>
  <si>
    <t>Period 5</t>
  </si>
  <si>
    <t>07:30:00</t>
  </si>
  <si>
    <t>19:30:00</t>
  </si>
  <si>
    <t>Oct 25-Mar 26</t>
  </si>
  <si>
    <t>0.28</t>
  </si>
  <si>
    <t>07:30</t>
  </si>
  <si>
    <t>19:30</t>
  </si>
  <si>
    <t>99,585</t>
  </si>
  <si>
    <t>80</t>
  </si>
  <si>
    <t>Sunday, Monday, Tuesday, Wednesday, Thursday</t>
  </si>
  <si>
    <t>Period 6</t>
  </si>
  <si>
    <t>16:00:00</t>
  </si>
  <si>
    <t>Apr 26-Sep 26</t>
  </si>
  <si>
    <t>16:00</t>
  </si>
  <si>
    <t>72,008</t>
  </si>
  <si>
    <t>184</t>
  </si>
  <si>
    <t>Period 7</t>
  </si>
  <si>
    <t>20:30:00</t>
  </si>
  <si>
    <t>Oct 26-Mar 27</t>
  </si>
  <si>
    <t>0.37</t>
  </si>
  <si>
    <t>20:30</t>
  </si>
  <si>
    <t>95,153</t>
  </si>
  <si>
    <t>128</t>
  </si>
  <si>
    <t>Monday, Tuesday, Wednesday, Thursday, Friday</t>
  </si>
  <si>
    <t>Period 8</t>
  </si>
  <si>
    <t>Apr 27-Sep 27</t>
  </si>
  <si>
    <t>0.34</t>
  </si>
  <si>
    <t>73,811</t>
  </si>
  <si>
    <t>318</t>
  </si>
  <si>
    <t>Period 9</t>
  </si>
  <si>
    <t>23:30:00</t>
  </si>
  <si>
    <t>Oct 27-Mar 28</t>
  </si>
  <si>
    <t>0.43</t>
  </si>
  <si>
    <t>23:30</t>
  </si>
  <si>
    <t>93,350</t>
  </si>
  <si>
    <t>5</t>
  </si>
  <si>
    <t>20:00:00</t>
  </si>
  <si>
    <t>00:00</t>
  </si>
  <si>
    <t>23:59</t>
  </si>
  <si>
    <t>100</t>
  </si>
  <si>
    <t>Apr 23-Mar 24</t>
  </si>
  <si>
    <t>1.67</t>
  </si>
  <si>
    <t>28,983</t>
  </si>
  <si>
    <t>Alston (Restore)</t>
  </si>
  <si>
    <t>Apr 24-Mar 25</t>
  </si>
  <si>
    <t>Apr 25-Mar 26</t>
  </si>
  <si>
    <t>Apr 26-Mar 27</t>
  </si>
  <si>
    <t>Apr 27-Mar 28</t>
  </si>
  <si>
    <t>276</t>
  </si>
  <si>
    <t>10:00:00</t>
  </si>
  <si>
    <t>21:00:00</t>
  </si>
  <si>
    <t>Nov 23-Mar 24</t>
  </si>
  <si>
    <t>0.59</t>
  </si>
  <si>
    <t>10:00</t>
  </si>
  <si>
    <t>21:00</t>
  </si>
  <si>
    <t>103898</t>
  </si>
  <si>
    <t>103,898</t>
  </si>
  <si>
    <t>M1 2 ,M1 6 ,M1 7 ,M12 4 ,M12 5 ,M12 6 ,M13 ,M13 0 ,M13 9 ,M14 4 ,M14 5 ,M15 4 ,M15 6 ,M19 9 ,M4 1 ,M60 7</t>
  </si>
  <si>
    <t>Ardwick (Dynamic)</t>
  </si>
  <si>
    <t>00:00:00</t>
  </si>
  <si>
    <t>23:59:00</t>
  </si>
  <si>
    <t>12.84</t>
  </si>
  <si>
    <t>Added due to secure requirements</t>
  </si>
  <si>
    <t>89079.51</t>
  </si>
  <si>
    <t>Ardwick (Restore)</t>
  </si>
  <si>
    <t>1549</t>
  </si>
  <si>
    <t>3.41</t>
  </si>
  <si>
    <t>Ardwick (Secure)</t>
  </si>
  <si>
    <t>73</t>
  </si>
  <si>
    <t>Sunday, Monday, Tuesday, Wednesday, Friday</t>
  </si>
  <si>
    <t>09:00:00</t>
  </si>
  <si>
    <t>23:00:00</t>
  </si>
  <si>
    <t>2.20</t>
  </si>
  <si>
    <t>09:00</t>
  </si>
  <si>
    <t>23:00</t>
  </si>
  <si>
    <t>29,267</t>
  </si>
  <si>
    <t>2687</t>
  </si>
  <si>
    <t>10</t>
  </si>
  <si>
    <t>200</t>
  </si>
  <si>
    <t>5.61</t>
  </si>
  <si>
    <t>74,631</t>
  </si>
  <si>
    <t>729</t>
  </si>
  <si>
    <t>4.07</t>
  </si>
  <si>
    <t>35,505</t>
  </si>
  <si>
    <t>3413</t>
  </si>
  <si>
    <t>15</t>
  </si>
  <si>
    <t>300</t>
  </si>
  <si>
    <t>7.84</t>
  </si>
  <si>
    <t>68,393</t>
  </si>
  <si>
    <t>2065</t>
  </si>
  <si>
    <t>5.90</t>
  </si>
  <si>
    <t>38,481</t>
  </si>
  <si>
    <t>4177</t>
  </si>
  <si>
    <t>20</t>
  </si>
  <si>
    <t>400</t>
  </si>
  <si>
    <t>10.03</t>
  </si>
  <si>
    <t>65,417</t>
  </si>
  <si>
    <t>1.34</t>
  </si>
  <si>
    <t>10,168</t>
  </si>
  <si>
    <t>CA16 6 ,CA6 4 ,CA6 6 ,CA8 2 ,CA8 7 ,PR7 7</t>
  </si>
  <si>
    <t>Askerton Castle (Restore)</t>
  </si>
  <si>
    <t>4.49</t>
  </si>
  <si>
    <t>48,223</t>
  </si>
  <si>
    <t>BL9 0 ,BL9 7 ,L ,LA1 2 ,LA2 7 ,LA2 8 ,LA6 1 ,LA6 2 ,LA6 3</t>
  </si>
  <si>
    <t>Bentham (Restore)</t>
  </si>
  <si>
    <t>59</t>
  </si>
  <si>
    <t>0.32</t>
  </si>
  <si>
    <t>50208.53</t>
  </si>
  <si>
    <t>50,209</t>
  </si>
  <si>
    <t>BB5 2 ,BB7 2 ,BB7 3 ,BB7 4 ,BB7 6 ,BD23 3 ,BD23 4</t>
  </si>
  <si>
    <t>Bolton By Bowland (Dynamic)</t>
  </si>
  <si>
    <t>168</t>
  </si>
  <si>
    <t>Nov 24-Mar 25</t>
  </si>
  <si>
    <t>0.46</t>
  </si>
  <si>
    <t>342</t>
  </si>
  <si>
    <t>22:00:00</t>
  </si>
  <si>
    <t>0.58</t>
  </si>
  <si>
    <t>22:00</t>
  </si>
  <si>
    <t>636</t>
  </si>
  <si>
    <t>07:00:00</t>
  </si>
  <si>
    <t>22:30:00</t>
  </si>
  <si>
    <t>0.70</t>
  </si>
  <si>
    <t>07:00</t>
  </si>
  <si>
    <t>22:30</t>
  </si>
  <si>
    <t>967</t>
  </si>
  <si>
    <t>06:30:00</t>
  </si>
  <si>
    <t>0.83</t>
  </si>
  <si>
    <t>06:30</t>
  </si>
  <si>
    <t>Bolton By Bowland (Secure)</t>
  </si>
  <si>
    <t>3.16</t>
  </si>
  <si>
    <t>22,086</t>
  </si>
  <si>
    <t>Bolton By Bowland (Restore)</t>
  </si>
  <si>
    <t>40</t>
  </si>
  <si>
    <t>Sunday, Thursday, Friday, Saturday</t>
  </si>
  <si>
    <t>0.48</t>
  </si>
  <si>
    <t>167361.77</t>
  </si>
  <si>
    <t>167,362</t>
  </si>
  <si>
    <t>PR1 1 ,PR2 8 ,PR3 0 ,PR3 1</t>
  </si>
  <si>
    <t>Catterall Waterworks (Dynamic)</t>
  </si>
  <si>
    <t>Sunday, Monday, Tuesday, Friday, Saturday</t>
  </si>
  <si>
    <t>11:00:00</t>
  </si>
  <si>
    <t>Apr 24-Jul 24</t>
  </si>
  <si>
    <t>0.47</t>
  </si>
  <si>
    <t>11:00</t>
  </si>
  <si>
    <t>67,231</t>
  </si>
  <si>
    <t>79</t>
  </si>
  <si>
    <t>100,131</t>
  </si>
  <si>
    <t>Apr 25-Jul 25</t>
  </si>
  <si>
    <t>Apr 26-Jul 26</t>
  </si>
  <si>
    <t>0.49</t>
  </si>
  <si>
    <t>68,339</t>
  </si>
  <si>
    <t>83</t>
  </si>
  <si>
    <t>0.71</t>
  </si>
  <si>
    <t>99,022</t>
  </si>
  <si>
    <t>33</t>
  </si>
  <si>
    <t>Apr 27-Aug 27</t>
  </si>
  <si>
    <t>69,834</t>
  </si>
  <si>
    <t>113</t>
  </si>
  <si>
    <t>0.81</t>
  </si>
  <si>
    <t>97,527</t>
  </si>
  <si>
    <t>7.62</t>
  </si>
  <si>
    <t>12,486</t>
  </si>
  <si>
    <t>Catterall Waterworks (Restore)</t>
  </si>
  <si>
    <t>5.80</t>
  </si>
  <si>
    <t>86,221</t>
  </si>
  <si>
    <t>BB5 0 ,BB5 1 ,BB5 2 ,BB5 4 ,BB5 5 ,BB5 6</t>
  </si>
  <si>
    <t>Church (Restore)</t>
  </si>
  <si>
    <t>4.13</t>
  </si>
  <si>
    <t>38,332</t>
  </si>
  <si>
    <t>LA1 1 ,LA2 0 ,LA2 6 ,LA2 7 ,LA2 8 ,LA2 9</t>
  </si>
  <si>
    <t>Claughton (Restore)</t>
  </si>
  <si>
    <t>1188</t>
  </si>
  <si>
    <t>01:00:00</t>
  </si>
  <si>
    <t>Oct 23-Feb 24</t>
  </si>
  <si>
    <t>01:00</t>
  </si>
  <si>
    <t>42844.61</t>
  </si>
  <si>
    <t>42,845</t>
  </si>
  <si>
    <t>LA12 8 ,LA20 6 ,LA20 8 ,LA21 3 ,LA21 8 ,LA22 0 ,LA22 9</t>
  </si>
  <si>
    <t>Coniston (Secure)</t>
  </si>
  <si>
    <t>631</t>
  </si>
  <si>
    <t>21:30:00</t>
  </si>
  <si>
    <t>0.52</t>
  </si>
  <si>
    <t>21:30</t>
  </si>
  <si>
    <t>15,472</t>
  </si>
  <si>
    <t>Coniston (Dynamic)</t>
  </si>
  <si>
    <t>1475</t>
  </si>
  <si>
    <t>Oct 24-Feb 25</t>
  </si>
  <si>
    <t>0.92</t>
  </si>
  <si>
    <t>27,373</t>
  </si>
  <si>
    <t>908</t>
  </si>
  <si>
    <t>03:00:00</t>
  </si>
  <si>
    <t>0.62</t>
  </si>
  <si>
    <t>03:00</t>
  </si>
  <si>
    <t>16,002</t>
  </si>
  <si>
    <t>1836</t>
  </si>
  <si>
    <t>1.04</t>
  </si>
  <si>
    <t>26,842</t>
  </si>
  <si>
    <t>1115</t>
  </si>
  <si>
    <t>02:30:00</t>
  </si>
  <si>
    <t>0.69</t>
  </si>
  <si>
    <t>02:30</t>
  </si>
  <si>
    <t>16,333</t>
  </si>
  <si>
    <t>2113</t>
  </si>
  <si>
    <t>1.12</t>
  </si>
  <si>
    <t>26,512</t>
  </si>
  <si>
    <t>1224</t>
  </si>
  <si>
    <t>02:00:00</t>
  </si>
  <si>
    <t>0.73</t>
  </si>
  <si>
    <t>02:00</t>
  </si>
  <si>
    <t>16,461</t>
  </si>
  <si>
    <t>2321</t>
  </si>
  <si>
    <t>1.17</t>
  </si>
  <si>
    <t>26,383</t>
  </si>
  <si>
    <t>2.41</t>
  </si>
  <si>
    <t>28,693</t>
  </si>
  <si>
    <t>Coniston (Restore)</t>
  </si>
  <si>
    <t>16:30:00</t>
  </si>
  <si>
    <t>Nov 25-Mar 26</t>
  </si>
  <si>
    <t>1.51</t>
  </si>
  <si>
    <t>16:30</t>
  </si>
  <si>
    <t>37773.27</t>
  </si>
  <si>
    <t>37,773</t>
  </si>
  <si>
    <t>CA13 0 ,M1 2 ,M11 3 ,M11 4 ,M3 6 ,M4 5 ,M4 6 ,M4 7 ,M40 7 ,M40 8 ,M50 3</t>
  </si>
  <si>
    <t>Eastlands (Dynamic)</t>
  </si>
  <si>
    <t>12:30:00</t>
  </si>
  <si>
    <t>Nov 24-Feb 25</t>
  </si>
  <si>
    <t>0.78</t>
  </si>
  <si>
    <t>12:30</t>
  </si>
  <si>
    <t>5538.94</t>
  </si>
  <si>
    <t>5,539</t>
  </si>
  <si>
    <t>BB7 4 ,BD ,BD23 1 ,BD23 3 ,BD23 4 ,BD23 6 ,BD24 0 ,BD24 9 ,LA2 8</t>
  </si>
  <si>
    <t>Flat Lane (Dynamic)</t>
  </si>
  <si>
    <t>173</t>
  </si>
  <si>
    <t>Nov 25-Feb 26</t>
  </si>
  <si>
    <t>0.94</t>
  </si>
  <si>
    <t>235</t>
  </si>
  <si>
    <t>Nov 26-Mar 27</t>
  </si>
  <si>
    <t>1.11</t>
  </si>
  <si>
    <t>290</t>
  </si>
  <si>
    <t>Nov 27-Mar 28</t>
  </si>
  <si>
    <t>1.27</t>
  </si>
  <si>
    <t>3.92</t>
  </si>
  <si>
    <t>43,877</t>
  </si>
  <si>
    <t>Flat Lane (Restore)</t>
  </si>
  <si>
    <t>4.67</t>
  </si>
  <si>
    <t>38,777</t>
  </si>
  <si>
    <t>CA10 1 ,CA10 2 ,CA10 3 ,CA11 0 ,CA12 4 ,CA12 5 ,CA17 4 ,CA4 0 ,CA7 8 ,PR2 1</t>
  </si>
  <si>
    <t>Gillsrow (Restore)</t>
  </si>
  <si>
    <t>3.11</t>
  </si>
  <si>
    <t>18,435</t>
  </si>
  <si>
    <t>BD24 0 ,BD24 9 ,LA2 8 ,LA2 9 ,LA6 3</t>
  </si>
  <si>
    <t>Helwith Bridge (Restore)</t>
  </si>
  <si>
    <t>52</t>
  </si>
  <si>
    <t>Sunday, Monday, Saturday</t>
  </si>
  <si>
    <t>09:30:00</t>
  </si>
  <si>
    <t>Jan 25-Mar 25</t>
  </si>
  <si>
    <t>1.25</t>
  </si>
  <si>
    <t>09:30</t>
  </si>
  <si>
    <t>1615.28</t>
  </si>
  <si>
    <t>1,615</t>
  </si>
  <si>
    <t>BL9 6 ,BL9 7 ,M24 6 ,OL ,OL10 1 ,OL10 2 ,OL10 4</t>
  </si>
  <si>
    <t>Heywood (Dynamic)</t>
  </si>
  <si>
    <t>442</t>
  </si>
  <si>
    <t>2.63</t>
  </si>
  <si>
    <t>458</t>
  </si>
  <si>
    <t>12.42</t>
  </si>
  <si>
    <t>128402</t>
  </si>
  <si>
    <t>Heywood (Restore)</t>
  </si>
  <si>
    <t>1399</t>
  </si>
  <si>
    <t>6.65</t>
  </si>
  <si>
    <t>1,158</t>
  </si>
  <si>
    <t>Heywood (Secure)</t>
  </si>
  <si>
    <t>3131</t>
  </si>
  <si>
    <t>11.10</t>
  </si>
  <si>
    <t>646</t>
  </si>
  <si>
    <t>3861</t>
  </si>
  <si>
    <t>16.67</t>
  </si>
  <si>
    <t>970</t>
  </si>
  <si>
    <t>3428</t>
  </si>
  <si>
    <t>13.43</t>
  </si>
  <si>
    <t>660</t>
  </si>
  <si>
    <t>4294</t>
  </si>
  <si>
    <t>19.43</t>
  </si>
  <si>
    <t>955</t>
  </si>
  <si>
    <t>2.27</t>
  </si>
  <si>
    <t>31,668</t>
  </si>
  <si>
    <t>LA2 7 ,LA2 8 ,LA6  ,LA6 1 ,LA6 2 ,LA6 3</t>
  </si>
  <si>
    <t>Ingleton (Restore)</t>
  </si>
  <si>
    <t>72,834</t>
  </si>
  <si>
    <t>SK3 9 ,SK6 2 ,SK6 4 ,SK6 5 ,SK6 6 ,SK6 7</t>
  </si>
  <si>
    <t>Marple (Restore)</t>
  </si>
  <si>
    <t>2.23</t>
  </si>
  <si>
    <t>25,119</t>
  </si>
  <si>
    <t>LA2 7 ,LA2 8 ,LA2 9 ,LA5 8 ,LA6 1 ,LA6 2 ,LA6 3 ,LA6 7</t>
  </si>
  <si>
    <t>Melling (Restore)</t>
  </si>
  <si>
    <t>29</t>
  </si>
  <si>
    <t>17:00:00</t>
  </si>
  <si>
    <t>17:00</t>
  </si>
  <si>
    <t>145290.78</t>
  </si>
  <si>
    <t>145,291</t>
  </si>
  <si>
    <t>BB12 8 ,BL9 8 ,BL9 9 ,M ,M24 4 ,M25 1 ,M25 2 ,M25 3 ,M25 7 ,M25 9 ,M4 5 ,M45 ,M45 6 ,M45 7 ,M45 8 ,M46 7 ,M7 4 ,M8 9 ,OL10 2</t>
  </si>
  <si>
    <t>Moss Lane (Dynamic)</t>
  </si>
  <si>
    <t>86</t>
  </si>
  <si>
    <t>Nov 26-Feb 27</t>
  </si>
  <si>
    <t>1.50</t>
  </si>
  <si>
    <t>20:00</t>
  </si>
  <si>
    <t>169</t>
  </si>
  <si>
    <t>13:00:00</t>
  </si>
  <si>
    <t>2.24</t>
  </si>
  <si>
    <t>13:00</t>
  </si>
  <si>
    <t>418</t>
  </si>
  <si>
    <t>11:30:00</t>
  </si>
  <si>
    <t>11:30</t>
  </si>
  <si>
    <t>8577</t>
  </si>
  <si>
    <t>8,577</t>
  </si>
  <si>
    <t>M14 4 ,M14 5 ,M14 7 ,M15 ,M15 1 ,M15 4 ,M15 5 ,M15 6 ,M16 0 ,M16 7 ,M16 8 ,M16 9 ,M3 4 ,M40 0 ,OL6 7</t>
  </si>
  <si>
    <t>Moss Side (Longsight) (Dynamic)</t>
  </si>
  <si>
    <t>16.09</t>
  </si>
  <si>
    <t>197973.27</t>
  </si>
  <si>
    <t>Moss Side (Longsight) (Restore)</t>
  </si>
  <si>
    <t>1489</t>
  </si>
  <si>
    <t>4.33</t>
  </si>
  <si>
    <t>Moss Side (Longsight) (Secure)</t>
  </si>
  <si>
    <t>186</t>
  </si>
  <si>
    <t>10:30:00</t>
  </si>
  <si>
    <t>2.26</t>
  </si>
  <si>
    <t>10:30</t>
  </si>
  <si>
    <t>2,193</t>
  </si>
  <si>
    <t>2588</t>
  </si>
  <si>
    <t>6.58</t>
  </si>
  <si>
    <t>6,384</t>
  </si>
  <si>
    <t>1568</t>
  </si>
  <si>
    <t>4.16</t>
  </si>
  <si>
    <t>2,738</t>
  </si>
  <si>
    <t>3183</t>
  </si>
  <si>
    <t>8.87</t>
  </si>
  <si>
    <t>5,839</t>
  </si>
  <si>
    <t>0.91</t>
  </si>
  <si>
    <t>12,041</t>
  </si>
  <si>
    <t>CA10 3 ,CA17 4 ,LA10 5</t>
  </si>
  <si>
    <t>Newbiggin on Lune (Restore)</t>
  </si>
  <si>
    <t>5.48</t>
  </si>
  <si>
    <t>59,814</t>
  </si>
  <si>
    <t>CA10 1 ,CA10 2 ,CA10 3 ,CA11 0 ,CA11 9 ,CA15 6 ,CA16 ,CA16 6 ,CA17 4 ,CA20 2</t>
  </si>
  <si>
    <t>Newby (Restore)</t>
  </si>
  <si>
    <t>23</t>
  </si>
  <si>
    <t>Sunday, Monday, Tuesday</t>
  </si>
  <si>
    <t>Dec 25-Feb 26</t>
  </si>
  <si>
    <t>0.63</t>
  </si>
  <si>
    <t>8278</t>
  </si>
  <si>
    <t>8,278</t>
  </si>
  <si>
    <t>SK1 0 ,SK1 1 ,SK1 2 ,SK1 3 ,SK1 4 ,SK1 8 ,SK14 5 ,SK2 6 ,SK3 0 ,SK3 8 ,SK3 9 ,SK4 1 ,SK5 7 ,SK8 5</t>
  </si>
  <si>
    <t>Portwood (Dynamic)</t>
  </si>
  <si>
    <t>4.17</t>
  </si>
  <si>
    <t>5,032</t>
  </si>
  <si>
    <t>292</t>
  </si>
  <si>
    <t>Monday, Tuesday, Wednesday, Thursday</t>
  </si>
  <si>
    <t>2.69</t>
  </si>
  <si>
    <t>3,246</t>
  </si>
  <si>
    <t>615</t>
  </si>
  <si>
    <t>6.47</t>
  </si>
  <si>
    <t>4,727</t>
  </si>
  <si>
    <t>18.25</t>
  </si>
  <si>
    <t>68857.09</t>
  </si>
  <si>
    <t>Portwood (Restore)</t>
  </si>
  <si>
    <t>809</t>
  </si>
  <si>
    <t>18:30:00</t>
  </si>
  <si>
    <t>4.86</t>
  </si>
  <si>
    <t>18:30</t>
  </si>
  <si>
    <t>3,551</t>
  </si>
  <si>
    <t>Portwood (Secure)</t>
  </si>
  <si>
    <t>3.89</t>
  </si>
  <si>
    <t>14,012</t>
  </si>
  <si>
    <t>FY7 7 ,FY7 8</t>
  </si>
  <si>
    <t>Rossall (Restore)</t>
  </si>
  <si>
    <t>5.23</t>
  </si>
  <si>
    <t>32,016</t>
  </si>
  <si>
    <t>L39 3 ,L39 7 ,L39 8 ,L40 8 ,L40 9 ,PR8 ,PR8 4 ,PR8 5 ,PR8 8 ,PR9 8 ,WA4 1</t>
  </si>
  <si>
    <t>Scarisbrick (Restore)</t>
  </si>
  <si>
    <t>3.74</t>
  </si>
  <si>
    <t>26,240</t>
  </si>
  <si>
    <t>CA11 9 ,CA2 5 ,CA20 1 ,CA4 0 ,CA4 8 ,CA5 1 ,CA5 6 ,CA5 7 ,CA7 1 ,CA7 8 ,CA7 9 ,CA8 9</t>
  </si>
  <si>
    <t>Sebergham (Restore)</t>
  </si>
  <si>
    <t>4.19</t>
  </si>
  <si>
    <t>52,029</t>
  </si>
  <si>
    <t>LA10 5 ,LA6 2 ,LA8 0 ,LA8 9</t>
  </si>
  <si>
    <t>Sedbergh (Restore)</t>
  </si>
  <si>
    <t>12</t>
  </si>
  <si>
    <t>Tuesday, Thursday, Saturday</t>
  </si>
  <si>
    <t>Nov 23-Jan 24</t>
  </si>
  <si>
    <t>0.09</t>
  </si>
  <si>
    <t>40167</t>
  </si>
  <si>
    <t>40,167</t>
  </si>
  <si>
    <t>BD24 0 ,BD24 4 ,BD24 9 ,LA2 8</t>
  </si>
  <si>
    <t>Settle (Dynamic)</t>
  </si>
  <si>
    <t>Sunday, Monday, Thursday, Saturday</t>
  </si>
  <si>
    <t>0.20</t>
  </si>
  <si>
    <t>77</t>
  </si>
  <si>
    <t>Sunday, Monday, Tuesday, Friday</t>
  </si>
  <si>
    <t>149</t>
  </si>
  <si>
    <t>243</t>
  </si>
  <si>
    <t>Nov 27-Feb 28</t>
  </si>
  <si>
    <t>4.26</t>
  </si>
  <si>
    <t>50,174</t>
  </si>
  <si>
    <t>Settle (Restore)</t>
  </si>
  <si>
    <t>4.40</t>
  </si>
  <si>
    <t>20266</t>
  </si>
  <si>
    <t>20,266</t>
  </si>
  <si>
    <t>M1 6 ,M1 7 ,M13 9 ,M14 5 ,M14 6 ,M15 6 ,M2 4</t>
  </si>
  <si>
    <t>Victoria Park (Dynamic)</t>
  </si>
  <si>
    <t>102</t>
  </si>
  <si>
    <t>17:30:00</t>
  </si>
  <si>
    <t>6.61</t>
  </si>
  <si>
    <t>17:30</t>
  </si>
  <si>
    <t>18,201</t>
  </si>
  <si>
    <t>25</t>
  </si>
  <si>
    <t>Oct 26-Feb 27</t>
  </si>
  <si>
    <t>0.75</t>
  </si>
  <si>
    <t>2,065</t>
  </si>
  <si>
    <t>307</t>
  </si>
  <si>
    <t>Monday, Tuesday, Wednesday, Thursday, Friday, Saturday</t>
  </si>
  <si>
    <t>4.66</t>
  </si>
  <si>
    <t>7,079</t>
  </si>
  <si>
    <t>620</t>
  </si>
  <si>
    <t>Sunday, Monday, Tuesday, Wednesday, Thursday, Friday</t>
  </si>
  <si>
    <t>8.68</t>
  </si>
  <si>
    <t>13,187</t>
  </si>
  <si>
    <t>24.17</t>
  </si>
  <si>
    <t>122846</t>
  </si>
  <si>
    <t>CA1 3 ,CA15 6 ,CA16 6 ,CA19 1 ,CA3 8 ,CA4 8 ,CA5 3 ,CA5 5 ,CA5 6 ,CA5 7 ,CA6 4 ,CA6 5 ,CA6 6 ,CA7 0 ,CA7 1 ,CA7 2 ,CA7 3 ,CA7 4 ,CA7 5 ,CA7 8 ,CA7 9</t>
  </si>
  <si>
    <t>Wigton (Restore)</t>
  </si>
  <si>
    <t>825</t>
  </si>
  <si>
    <t>20223</t>
  </si>
  <si>
    <t>20,223</t>
  </si>
  <si>
    <t>Wigton (Secure)</t>
  </si>
  <si>
    <t>332</t>
  </si>
  <si>
    <t>2.58</t>
  </si>
  <si>
    <t>8,089</t>
  </si>
  <si>
    <t>Wigton (Dynamic)</t>
  </si>
  <si>
    <t>1057</t>
  </si>
  <si>
    <t>3.87</t>
  </si>
  <si>
    <t>12,134</t>
  </si>
  <si>
    <t>481</t>
  </si>
  <si>
    <t>3.00</t>
  </si>
  <si>
    <t>8,299</t>
  </si>
  <si>
    <t>1212</t>
  </si>
  <si>
    <t>4.31</t>
  </si>
  <si>
    <t>11,924</t>
  </si>
  <si>
    <t>583</t>
  </si>
  <si>
    <t>3.30</t>
  </si>
  <si>
    <t>8,416</t>
  </si>
  <si>
    <t>1319</t>
  </si>
  <si>
    <t>4.63</t>
  </si>
  <si>
    <t>11,807</t>
  </si>
  <si>
    <t>725</t>
  </si>
  <si>
    <t>3.72</t>
  </si>
  <si>
    <t>8,559</t>
  </si>
  <si>
    <t>1449</t>
  </si>
  <si>
    <t>5.07</t>
  </si>
  <si>
    <t>11,664</t>
  </si>
  <si>
    <t>3.36</t>
  </si>
  <si>
    <t>25,583</t>
  </si>
  <si>
    <t>LA1 9 ,LA5 0 ,LA5 9 ,LA6 1 ,LA6 3 ,LA7 7</t>
  </si>
  <si>
    <t>Yealand (Restore)</t>
  </si>
  <si>
    <t>Celling Price for Period</t>
  </si>
  <si>
    <t>Ceiling Price for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</si>
</sst>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16">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sz val="11"/>
      <color rgb="FF000000"/>
      <name val="Lato"/>
    </font>
    <font>
      <sz val="11"/>
      <color theme="1"/>
      <name val="Lato"/>
    </font>
    <font>
      <u/>
      <sz val="11"/>
      <color theme="10"/>
      <name val="Calibri"/>
      <family val="2"/>
      <scheme val="minor"/>
    </font>
    <font>
      <sz val="11"/>
      <name val="Calibri"/>
      <family val="2"/>
      <scheme val="minor"/>
    </font>
    <font>
      <b/>
      <sz val="11"/>
      <color rgb="FFFF0000"/>
      <name val="Calibri"/>
      <family val="2"/>
      <scheme val="minor"/>
    </font>
    <font>
      <sz val="11"/>
      <color theme="0"/>
      <name val="Calibri"/>
      <family val="2"/>
      <scheme val="minor"/>
    </font>
    <font>
      <b/>
      <sz val="10"/>
      <color rgb="FF002060"/>
      <name val="Calibri"/>
      <family val="2"/>
      <scheme val="minor"/>
    </font>
    <font>
      <b/>
      <sz val="11"/>
      <color rgb="FF002060"/>
      <name val="Calibri"/>
      <family val="2"/>
      <scheme val="minor"/>
    </font>
    <font>
      <b/>
      <sz val="28"/>
      <color rgb="FF002060"/>
      <name val="Calibri"/>
      <family val="2"/>
      <scheme val="minor"/>
    </font>
    <font>
      <b/>
      <u/>
      <sz val="11"/>
      <color theme="1"/>
      <name val="Calibri"/>
      <family val="2"/>
      <scheme val="minor"/>
    </font>
    <font>
      <sz val="11"/>
      <color rgb="FF000000"/>
      <name val="Calibri"/>
      <family val="2"/>
      <scheme val="minor"/>
    </font>
    <font>
      <sz val="1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0.49998474074526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36">
    <xf numFmtId="0" fontId="0" fillId="0" borderId="0" xfId="0"/>
    <xf numFmtId="0" fontId="0" fillId="2" borderId="0" xfId="0" applyFill="1"/>
    <xf numFmtId="0" fontId="2" fillId="2" borderId="0" xfId="0" applyFont="1" applyFill="1"/>
    <xf numFmtId="0" fontId="0" fillId="2" borderId="4" xfId="0" applyFill="1" applyBorder="1" applyProtection="1">
      <protection locked="0"/>
    </xf>
    <xf numFmtId="0" fontId="2" fillId="2" borderId="1" xfId="0" applyFont="1" applyFill="1" applyBorder="1"/>
    <xf numFmtId="0" fontId="2" fillId="2" borderId="5" xfId="0" applyFont="1" applyFill="1" applyBorder="1"/>
    <xf numFmtId="0" fontId="2" fillId="2" borderId="5" xfId="0" applyFont="1" applyFill="1" applyBorder="1" applyAlignment="1">
      <alignment wrapText="1"/>
    </xf>
    <xf numFmtId="0" fontId="2" fillId="2" borderId="8" xfId="0" applyFont="1" applyFill="1" applyBorder="1" applyAlignment="1"/>
    <xf numFmtId="0" fontId="2" fillId="2" borderId="7" xfId="0" applyFont="1" applyFill="1" applyBorder="1"/>
    <xf numFmtId="0" fontId="0" fillId="2" borderId="12" xfId="0" applyFill="1" applyBorder="1"/>
    <xf numFmtId="10" fontId="0" fillId="2" borderId="12" xfId="0" applyNumberFormat="1" applyFill="1" applyBorder="1"/>
    <xf numFmtId="0" fontId="2" fillId="2" borderId="5" xfId="0" applyFont="1" applyFill="1" applyBorder="1" applyAlignment="1">
      <alignment horizontal="center" wrapText="1"/>
    </xf>
    <xf numFmtId="0" fontId="2" fillId="2" borderId="1" xfId="0" applyFont="1" applyFill="1" applyBorder="1" applyAlignment="1">
      <alignment horizontal="center" wrapText="1"/>
    </xf>
    <xf numFmtId="0" fontId="2" fillId="2" borderId="6" xfId="0" applyFont="1" applyFill="1" applyBorder="1" applyAlignment="1">
      <alignment horizontal="center" wrapText="1"/>
    </xf>
    <xf numFmtId="0" fontId="2" fillId="2" borderId="5" xfId="0" applyFont="1" applyFill="1" applyBorder="1" applyAlignment="1">
      <alignment horizontal="center"/>
    </xf>
    <xf numFmtId="0" fontId="2" fillId="2" borderId="1" xfId="0" applyFont="1" applyFill="1" applyBorder="1" applyAlignment="1">
      <alignment horizontal="center"/>
    </xf>
    <xf numFmtId="164" fontId="0" fillId="2" borderId="7" xfId="0" applyNumberFormat="1" applyFill="1" applyBorder="1"/>
    <xf numFmtId="164" fontId="0" fillId="2" borderId="8" xfId="0" applyNumberFormat="1" applyFill="1" applyBorder="1"/>
    <xf numFmtId="164" fontId="0" fillId="2" borderId="9" xfId="0" applyNumberFormat="1" applyFill="1" applyBorder="1"/>
    <xf numFmtId="0" fontId="0" fillId="2" borderId="6" xfId="0" applyFill="1" applyBorder="1" applyProtection="1">
      <protection locked="0"/>
    </xf>
    <xf numFmtId="0" fontId="0" fillId="2" borderId="9" xfId="0" applyFill="1" applyBorder="1" applyAlignment="1" applyProtection="1">
      <alignment horizontal="right"/>
      <protection locked="0"/>
    </xf>
    <xf numFmtId="0" fontId="3" fillId="0" borderId="0" xfId="0" applyFont="1" applyFill="1" applyBorder="1" applyAlignment="1"/>
    <xf numFmtId="0" fontId="0" fillId="0" borderId="0" xfId="0" applyFill="1" applyBorder="1"/>
    <xf numFmtId="0" fontId="4" fillId="0" borderId="0" xfId="0" applyFont="1" applyFill="1" applyBorder="1"/>
    <xf numFmtId="49" fontId="5" fillId="0" borderId="0" xfId="0" applyNumberFormat="1" applyFont="1" applyFill="1" applyBorder="1" applyAlignment="1">
      <alignment vertical="center" wrapText="1"/>
    </xf>
    <xf numFmtId="0" fontId="0" fillId="0" borderId="0" xfId="0" applyFont="1" applyFill="1" applyBorder="1" applyAlignment="1">
      <alignment horizontal="center"/>
    </xf>
    <xf numFmtId="0" fontId="0" fillId="2" borderId="0" xfId="0" applyFill="1" applyBorder="1"/>
    <xf numFmtId="0" fontId="2" fillId="2" borderId="0" xfId="0" applyFont="1" applyFill="1" applyBorder="1" applyAlignment="1">
      <alignment wrapText="1"/>
    </xf>
    <xf numFmtId="0" fontId="2" fillId="2" borderId="0" xfId="0" applyFont="1" applyFill="1" applyBorder="1" applyAlignment="1"/>
    <xf numFmtId="0" fontId="0" fillId="2" borderId="0" xfId="0" applyFill="1" applyBorder="1" applyAlignment="1" applyProtection="1">
      <alignment horizontal="right"/>
      <protection locked="0"/>
    </xf>
    <xf numFmtId="0" fontId="2" fillId="2" borderId="0" xfId="0" applyFont="1" applyFill="1" applyBorder="1"/>
    <xf numFmtId="0" fontId="0" fillId="2" borderId="0" xfId="0" applyFill="1" applyBorder="1" applyAlignment="1">
      <alignment horizontal="right"/>
    </xf>
    <xf numFmtId="0" fontId="2" fillId="2" borderId="1"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xf numFmtId="0" fontId="0" fillId="2" borderId="4" xfId="0" applyFill="1" applyBorder="1"/>
    <xf numFmtId="0" fontId="0" fillId="2" borderId="6" xfId="0" applyFill="1" applyBorder="1"/>
    <xf numFmtId="0" fontId="1" fillId="2" borderId="0" xfId="0" applyFont="1" applyFill="1" applyAlignment="1">
      <alignment horizontal="center"/>
    </xf>
    <xf numFmtId="0" fontId="2" fillId="2" borderId="18" xfId="0" applyFont="1" applyFill="1" applyBorder="1" applyAlignment="1">
      <alignment wrapText="1"/>
    </xf>
    <xf numFmtId="0" fontId="2" fillId="2" borderId="16" xfId="0" applyFont="1" applyFill="1" applyBorder="1" applyAlignment="1">
      <alignment wrapText="1"/>
    </xf>
    <xf numFmtId="0" fontId="2" fillId="2" borderId="17" xfId="0" applyFont="1" applyFill="1" applyBorder="1" applyAlignment="1">
      <alignment wrapText="1"/>
    </xf>
    <xf numFmtId="0" fontId="8" fillId="2" borderId="0" xfId="0" applyFont="1" applyFill="1" applyBorder="1" applyAlignment="1">
      <alignment horizontal="center"/>
    </xf>
    <xf numFmtId="0" fontId="2" fillId="2" borderId="0" xfId="0" applyFont="1" applyFill="1" applyBorder="1" applyAlignment="1">
      <alignment horizontal="center" wrapText="1"/>
    </xf>
    <xf numFmtId="0" fontId="2" fillId="2" borderId="21" xfId="0" applyFont="1" applyFill="1" applyBorder="1" applyAlignment="1">
      <alignment horizontal="center"/>
    </xf>
    <xf numFmtId="164" fontId="0" fillId="2" borderId="22" xfId="0" applyNumberFormat="1" applyFill="1" applyBorder="1"/>
    <xf numFmtId="0" fontId="2" fillId="2" borderId="19" xfId="0" applyFont="1" applyFill="1" applyBorder="1" applyAlignment="1">
      <alignment wrapText="1"/>
    </xf>
    <xf numFmtId="0" fontId="2" fillId="2" borderId="20" xfId="0" applyFont="1" applyFill="1" applyBorder="1" applyAlignment="1">
      <alignment wrapText="1"/>
    </xf>
    <xf numFmtId="0" fontId="2" fillId="2" borderId="8" xfId="0" applyFont="1" applyFill="1" applyBorder="1"/>
    <xf numFmtId="0" fontId="0" fillId="2" borderId="9" xfId="0" applyFill="1" applyBorder="1"/>
    <xf numFmtId="0" fontId="2" fillId="2" borderId="23" xfId="0" applyFont="1" applyFill="1" applyBorder="1"/>
    <xf numFmtId="0" fontId="0" fillId="2" borderId="24" xfId="0" applyFill="1" applyBorder="1"/>
    <xf numFmtId="0" fontId="0" fillId="0" borderId="0" xfId="0" applyAlignment="1">
      <alignment wrapText="1"/>
    </xf>
    <xf numFmtId="0" fontId="0" fillId="2" borderId="31" xfId="0" applyFill="1" applyBorder="1"/>
    <xf numFmtId="0" fontId="0" fillId="5" borderId="0" xfId="0" applyFill="1"/>
    <xf numFmtId="0" fontId="6" fillId="2" borderId="19" xfId="1" applyFill="1" applyBorder="1"/>
    <xf numFmtId="0" fontId="6" fillId="2" borderId="20" xfId="1" applyFill="1" applyBorder="1"/>
    <xf numFmtId="0" fontId="6" fillId="2" borderId="31" xfId="1" applyFill="1" applyBorder="1"/>
    <xf numFmtId="0" fontId="6" fillId="2" borderId="32" xfId="1" applyFill="1" applyBorder="1"/>
    <xf numFmtId="0" fontId="0" fillId="2" borderId="0" xfId="0" applyFill="1" applyProtection="1"/>
    <xf numFmtId="0" fontId="0" fillId="2" borderId="0" xfId="0" applyFill="1" applyBorder="1" applyProtection="1"/>
    <xf numFmtId="0" fontId="0" fillId="5" borderId="0" xfId="0" applyFill="1" applyBorder="1" applyProtection="1"/>
    <xf numFmtId="0" fontId="0" fillId="5" borderId="0" xfId="0" applyFill="1" applyProtection="1"/>
    <xf numFmtId="0" fontId="10" fillId="2" borderId="0" xfId="1" applyFont="1" applyFill="1" applyBorder="1" applyAlignment="1" applyProtection="1">
      <alignment wrapText="1"/>
    </xf>
    <xf numFmtId="0" fontId="10" fillId="5" borderId="0" xfId="1" applyFont="1" applyFill="1" applyBorder="1" applyAlignment="1" applyProtection="1">
      <alignment wrapText="1"/>
    </xf>
    <xf numFmtId="0" fontId="6" fillId="2" borderId="19" xfId="1" applyFill="1" applyBorder="1" applyProtection="1"/>
    <xf numFmtId="0" fontId="6" fillId="2" borderId="20" xfId="1" applyFill="1" applyBorder="1" applyProtection="1"/>
    <xf numFmtId="0" fontId="11" fillId="2" borderId="0" xfId="1" applyFont="1" applyFill="1" applyBorder="1" applyProtection="1"/>
    <xf numFmtId="0" fontId="11" fillId="5" borderId="0" xfId="1" applyFont="1" applyFill="1" applyBorder="1" applyProtection="1"/>
    <xf numFmtId="0" fontId="6" fillId="2" borderId="31" xfId="1" applyFill="1" applyBorder="1" applyProtection="1"/>
    <xf numFmtId="0" fontId="6" fillId="2" borderId="32" xfId="1" applyFill="1" applyBorder="1" applyProtection="1"/>
    <xf numFmtId="0" fontId="11" fillId="2" borderId="0" xfId="0" applyFont="1" applyFill="1" applyProtection="1"/>
    <xf numFmtId="0" fontId="11" fillId="2" borderId="0" xfId="0" applyFont="1" applyFill="1" applyBorder="1" applyProtection="1"/>
    <xf numFmtId="0" fontId="11" fillId="5" borderId="0" xfId="0" applyFont="1" applyFill="1" applyBorder="1" applyProtection="1"/>
    <xf numFmtId="0" fontId="2" fillId="2" borderId="0" xfId="0" applyFont="1" applyFill="1" applyBorder="1" applyAlignment="1" applyProtection="1">
      <alignment wrapText="1"/>
    </xf>
    <xf numFmtId="0" fontId="0" fillId="2" borderId="0" xfId="0" applyFill="1" applyBorder="1" applyAlignment="1" applyProtection="1">
      <alignment wrapText="1"/>
    </xf>
    <xf numFmtId="0" fontId="1" fillId="2" borderId="0" xfId="0" applyFont="1" applyFill="1" applyProtection="1"/>
    <xf numFmtId="0" fontId="1" fillId="5" borderId="0" xfId="0" applyFont="1" applyFill="1" applyProtection="1"/>
    <xf numFmtId="0" fontId="2" fillId="2" borderId="18" xfId="0" applyFont="1" applyFill="1" applyBorder="1" applyAlignment="1" applyProtection="1">
      <alignment wrapText="1"/>
    </xf>
    <xf numFmtId="0" fontId="2" fillId="2" borderId="3" xfId="0" applyFont="1" applyFill="1" applyBorder="1" applyProtection="1"/>
    <xf numFmtId="0" fontId="2" fillId="2" borderId="2" xfId="0" applyFont="1" applyFill="1" applyBorder="1" applyAlignment="1" applyProtection="1">
      <alignment wrapText="1"/>
    </xf>
    <xf numFmtId="0" fontId="2" fillId="2" borderId="16" xfId="0" applyFont="1" applyFill="1" applyBorder="1" applyAlignment="1" applyProtection="1">
      <alignment wrapText="1"/>
    </xf>
    <xf numFmtId="0" fontId="2" fillId="2" borderId="1" xfId="0" applyFont="1" applyFill="1" applyBorder="1" applyProtection="1"/>
    <xf numFmtId="0" fontId="2" fillId="2" borderId="5" xfId="0" applyFont="1" applyFill="1" applyBorder="1" applyProtection="1"/>
    <xf numFmtId="0" fontId="2" fillId="2" borderId="17" xfId="0" applyFont="1" applyFill="1" applyBorder="1" applyAlignment="1" applyProtection="1">
      <alignment wrapText="1"/>
    </xf>
    <xf numFmtId="0" fontId="2" fillId="2" borderId="8" xfId="0" applyFont="1" applyFill="1" applyBorder="1" applyAlignment="1" applyProtection="1"/>
    <xf numFmtId="0" fontId="1" fillId="2" borderId="0" xfId="0" applyFont="1" applyFill="1" applyBorder="1" applyAlignment="1" applyProtection="1">
      <alignment wrapText="1"/>
    </xf>
    <xf numFmtId="0" fontId="2" fillId="2" borderId="7" xfId="0" applyFont="1" applyFill="1" applyBorder="1" applyAlignment="1" applyProtection="1">
      <alignment wrapText="1"/>
    </xf>
    <xf numFmtId="0" fontId="2" fillId="2" borderId="0" xfId="0" applyFont="1" applyFill="1" applyBorder="1" applyAlignment="1" applyProtection="1"/>
    <xf numFmtId="0" fontId="0" fillId="2" borderId="0" xfId="0" applyFill="1" applyBorder="1" applyAlignment="1" applyProtection="1">
      <alignment horizontal="right"/>
    </xf>
    <xf numFmtId="0" fontId="2" fillId="2" borderId="0" xfId="0" applyFont="1" applyFill="1" applyBorder="1" applyProtection="1"/>
    <xf numFmtId="0" fontId="2" fillId="2" borderId="25"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1"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26" xfId="0" applyFont="1" applyFill="1" applyBorder="1" applyAlignment="1" applyProtection="1">
      <alignment horizontal="center" wrapText="1"/>
    </xf>
    <xf numFmtId="0" fontId="2" fillId="2" borderId="5" xfId="0" applyFont="1" applyFill="1" applyBorder="1" applyAlignment="1" applyProtection="1">
      <alignment horizontal="center"/>
    </xf>
    <xf numFmtId="0" fontId="2" fillId="2" borderId="1" xfId="0" applyFont="1" applyFill="1" applyBorder="1" applyAlignment="1" applyProtection="1">
      <alignment horizontal="center"/>
    </xf>
    <xf numFmtId="164" fontId="0" fillId="2" borderId="7" xfId="0" applyNumberFormat="1" applyFill="1" applyBorder="1" applyProtection="1"/>
    <xf numFmtId="164" fontId="0" fillId="2" borderId="8" xfId="0" applyNumberFormat="1" applyFill="1" applyBorder="1" applyProtection="1"/>
    <xf numFmtId="164" fontId="0" fillId="2" borderId="9" xfId="0" applyNumberFormat="1" applyFill="1" applyBorder="1" applyProtection="1"/>
    <xf numFmtId="10" fontId="0" fillId="2" borderId="12" xfId="0" applyNumberFormat="1" applyFill="1" applyBorder="1" applyProtection="1"/>
    <xf numFmtId="0" fontId="0" fillId="2" borderId="27" xfId="0" applyFill="1" applyBorder="1" applyProtection="1"/>
    <xf numFmtId="164" fontId="0" fillId="2" borderId="4" xfId="0" applyNumberFormat="1" applyFill="1" applyBorder="1" applyAlignment="1" applyProtection="1">
      <alignment horizontal="center" wrapText="1"/>
      <protection locked="0"/>
    </xf>
    <xf numFmtId="0" fontId="0" fillId="2" borderId="6" xfId="0" applyFill="1" applyBorder="1" applyAlignment="1" applyProtection="1">
      <alignment horizontal="center" wrapText="1"/>
      <protection locked="0"/>
    </xf>
    <xf numFmtId="0" fontId="0" fillId="2" borderId="9" xfId="0" applyFill="1" applyBorder="1" applyAlignment="1" applyProtection="1">
      <alignment horizontal="center" wrapText="1"/>
      <protection locked="0"/>
    </xf>
    <xf numFmtId="0" fontId="12" fillId="2" borderId="0" xfId="0" applyFont="1" applyFill="1" applyBorder="1" applyAlignment="1" applyProtection="1">
      <alignment vertical="center" wrapText="1"/>
    </xf>
    <xf numFmtId="0" fontId="12" fillId="5" borderId="0" xfId="0" applyFont="1" applyFill="1" applyBorder="1" applyAlignment="1" applyProtection="1">
      <alignment vertical="center" wrapText="1"/>
    </xf>
    <xf numFmtId="0" fontId="2" fillId="2" borderId="0" xfId="0" applyFont="1" applyFill="1" applyProtection="1"/>
    <xf numFmtId="0" fontId="2" fillId="2" borderId="3" xfId="0" applyFont="1" applyFill="1" applyBorder="1" applyAlignment="1" applyProtection="1">
      <alignment wrapText="1"/>
    </xf>
    <xf numFmtId="0" fontId="8" fillId="5" borderId="0" xfId="0" applyFont="1" applyFill="1" applyBorder="1" applyAlignment="1" applyProtection="1">
      <alignment horizontal="center"/>
    </xf>
    <xf numFmtId="0" fontId="2" fillId="2" borderId="2" xfId="0" applyFont="1" applyFill="1" applyBorder="1" applyAlignment="1" applyProtection="1">
      <alignment horizontal="center" vertical="center" wrapText="1"/>
    </xf>
    <xf numFmtId="0" fontId="2" fillId="2" borderId="1" xfId="0" applyFont="1" applyFill="1" applyBorder="1" applyAlignment="1" applyProtection="1">
      <alignment wrapText="1"/>
    </xf>
    <xf numFmtId="0" fontId="2" fillId="2" borderId="5" xfId="0" applyFont="1" applyFill="1" applyBorder="1" applyAlignment="1" applyProtection="1">
      <alignment horizontal="center" vertical="center" wrapText="1"/>
    </xf>
    <xf numFmtId="0" fontId="2" fillId="2" borderId="8" xfId="0" applyFont="1" applyFill="1" applyBorder="1" applyProtection="1"/>
    <xf numFmtId="0" fontId="2" fillId="2" borderId="5" xfId="0" applyFont="1" applyFill="1" applyBorder="1" applyAlignment="1" applyProtection="1">
      <alignment horizontal="center" vertical="center"/>
    </xf>
    <xf numFmtId="0" fontId="2" fillId="2" borderId="20" xfId="0" applyFont="1" applyFill="1" applyBorder="1" applyAlignment="1" applyProtection="1">
      <alignment wrapText="1"/>
    </xf>
    <xf numFmtId="0" fontId="2" fillId="5" borderId="0" xfId="0" applyFont="1" applyFill="1" applyBorder="1" applyAlignment="1" applyProtection="1">
      <alignment horizontal="center" wrapText="1"/>
    </xf>
    <xf numFmtId="0" fontId="2" fillId="2" borderId="7" xfId="0" applyFont="1" applyFill="1" applyBorder="1" applyAlignment="1" applyProtection="1">
      <alignment horizontal="center" vertical="center" wrapText="1"/>
    </xf>
    <xf numFmtId="0" fontId="1" fillId="5" borderId="0" xfId="0" applyFont="1" applyFill="1" applyAlignment="1" applyProtection="1">
      <alignment horizontal="center"/>
    </xf>
    <xf numFmtId="0" fontId="2" fillId="5" borderId="0" xfId="0" applyFont="1" applyFill="1" applyBorder="1" applyProtection="1"/>
    <xf numFmtId="0" fontId="2" fillId="5" borderId="21" xfId="0" applyFont="1" applyFill="1" applyBorder="1" applyAlignment="1" applyProtection="1">
      <alignment horizontal="center"/>
    </xf>
    <xf numFmtId="0" fontId="0" fillId="5" borderId="0" xfId="0" applyFill="1" applyAlignment="1">
      <alignment vertical="top" wrapText="1"/>
    </xf>
    <xf numFmtId="0" fontId="0" fillId="2" borderId="0" xfId="0" applyFill="1" applyAlignment="1">
      <alignment vertical="top" wrapText="1"/>
    </xf>
    <xf numFmtId="0" fontId="0" fillId="2" borderId="19" xfId="0" applyFill="1" applyBorder="1"/>
    <xf numFmtId="0" fontId="0" fillId="2" borderId="20" xfId="0" applyFill="1" applyBorder="1"/>
    <xf numFmtId="0" fontId="0" fillId="2" borderId="32" xfId="0" applyFill="1" applyBorder="1"/>
    <xf numFmtId="0" fontId="10" fillId="2" borderId="0" xfId="1" applyFont="1" applyFill="1" applyBorder="1" applyAlignment="1" applyProtection="1">
      <alignment horizontal="center" vertical="top" wrapText="1"/>
    </xf>
    <xf numFmtId="0" fontId="13" fillId="2" borderId="0" xfId="0" applyFont="1" applyFill="1"/>
    <xf numFmtId="0" fontId="0" fillId="2" borderId="4"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164" fontId="0" fillId="2" borderId="7" xfId="0" applyNumberFormat="1" applyFill="1" applyBorder="1" applyAlignment="1" applyProtection="1">
      <alignment horizontal="center" vertical="center"/>
    </xf>
    <xf numFmtId="164" fontId="0" fillId="2" borderId="8" xfId="0" applyNumberFormat="1" applyFill="1" applyBorder="1" applyAlignment="1" applyProtection="1">
      <alignment horizontal="center" vertical="center"/>
    </xf>
    <xf numFmtId="164" fontId="0" fillId="2" borderId="9" xfId="0" applyNumberFormat="1" applyFill="1" applyBorder="1" applyAlignment="1" applyProtection="1">
      <alignment horizontal="center" vertical="center"/>
    </xf>
    <xf numFmtId="10" fontId="0" fillId="2" borderId="12" xfId="0" applyNumberFormat="1" applyFill="1" applyBorder="1" applyAlignment="1" applyProtection="1">
      <alignment horizontal="center" vertical="center"/>
    </xf>
    <xf numFmtId="164" fontId="0" fillId="5" borderId="22" xfId="0" applyNumberFormat="1" applyFill="1" applyBorder="1" applyAlignment="1" applyProtection="1">
      <alignment horizontal="center" vertical="center"/>
    </xf>
    <xf numFmtId="164" fontId="0" fillId="2" borderId="4" xfId="0" applyNumberFormat="1" applyFill="1" applyBorder="1" applyAlignment="1" applyProtection="1">
      <alignment horizontal="center" vertical="center"/>
      <protection locked="0"/>
    </xf>
    <xf numFmtId="164" fontId="0" fillId="2" borderId="6" xfId="0" applyNumberFormat="1" applyFill="1" applyBorder="1" applyAlignment="1" applyProtection="1">
      <alignment horizontal="center" vertical="center"/>
      <protection locked="0"/>
    </xf>
    <xf numFmtId="164" fontId="8" fillId="2" borderId="0" xfId="0" applyNumberFormat="1" applyFont="1" applyFill="1" applyBorder="1" applyAlignment="1" applyProtection="1">
      <alignment horizontal="left" vertical="center" wrapText="1"/>
    </xf>
    <xf numFmtId="0" fontId="0" fillId="6" borderId="0" xfId="0" applyFill="1"/>
    <xf numFmtId="0" fontId="0" fillId="0" borderId="0" xfId="0" applyBorder="1"/>
    <xf numFmtId="0" fontId="0" fillId="0" borderId="0" xfId="0" applyFont="1" applyFill="1" applyBorder="1" applyAlignment="1">
      <alignment horizontal="center" vertical="center"/>
    </xf>
    <xf numFmtId="0" fontId="7" fillId="0" borderId="0" xfId="0" applyFont="1" applyFill="1"/>
    <xf numFmtId="0" fontId="7" fillId="0" borderId="0" xfId="0" applyNumberFormat="1" applyFont="1" applyFill="1"/>
    <xf numFmtId="0" fontId="15" fillId="0" borderId="0" xfId="0" applyFont="1" applyFill="1" applyBorder="1" applyAlignment="1"/>
    <xf numFmtId="0" fontId="9" fillId="4" borderId="0" xfId="0" applyFont="1" applyFill="1" applyAlignment="1">
      <alignment horizontal="left" vertical="center" wrapText="1"/>
    </xf>
    <xf numFmtId="3" fontId="9" fillId="4" borderId="0" xfId="0" applyNumberFormat="1" applyFont="1" applyFill="1" applyAlignment="1">
      <alignment horizontal="left" vertical="center" wrapText="1"/>
    </xf>
    <xf numFmtId="0" fontId="0" fillId="2" borderId="0" xfId="0" applyFont="1" applyFill="1" applyBorder="1" applyAlignment="1">
      <alignment horizontal="left" vertical="center"/>
    </xf>
    <xf numFmtId="49" fontId="0" fillId="2" borderId="0" xfId="0" applyNumberFormat="1" applyFont="1" applyFill="1" applyBorder="1" applyAlignment="1">
      <alignment horizontal="left" vertical="center" wrapText="1"/>
    </xf>
    <xf numFmtId="0" fontId="0" fillId="2" borderId="0" xfId="0" applyFont="1" applyFill="1" applyAlignment="1">
      <alignment horizontal="left" vertical="center"/>
    </xf>
    <xf numFmtId="0" fontId="0" fillId="2" borderId="0" xfId="0" applyNumberFormat="1" applyFont="1" applyFill="1" applyAlignment="1">
      <alignment horizontal="left" vertical="center"/>
    </xf>
    <xf numFmtId="3" fontId="0" fillId="2" borderId="0" xfId="0" applyNumberFormat="1" applyFont="1" applyFill="1" applyAlignment="1">
      <alignment horizontal="left" vertical="center"/>
    </xf>
    <xf numFmtId="0" fontId="14" fillId="2" borderId="0" xfId="0" applyFont="1" applyFill="1" applyBorder="1" applyAlignment="1">
      <alignment horizontal="left" vertical="center"/>
    </xf>
    <xf numFmtId="165" fontId="0" fillId="2" borderId="0" xfId="0" applyNumberFormat="1" applyFont="1" applyFill="1" applyBorder="1" applyAlignment="1">
      <alignment horizontal="left" vertical="center"/>
    </xf>
    <xf numFmtId="49" fontId="0" fillId="2" borderId="0" xfId="0" applyNumberFormat="1" applyFont="1" applyFill="1" applyBorder="1" applyAlignment="1">
      <alignment horizontal="left" vertical="center"/>
    </xf>
    <xf numFmtId="0" fontId="0" fillId="6" borderId="0" xfId="0" applyFont="1" applyFill="1" applyAlignment="1">
      <alignment horizontal="left" vertical="center"/>
    </xf>
    <xf numFmtId="3" fontId="0" fillId="6" borderId="0" xfId="0" applyNumberFormat="1" applyFont="1" applyFill="1" applyAlignment="1">
      <alignment horizontal="left" vertical="center"/>
    </xf>
    <xf numFmtId="0" fontId="0" fillId="0" borderId="0" xfId="0" applyFont="1" applyFill="1" applyAlignment="1">
      <alignment horizontal="left" vertical="center"/>
    </xf>
    <xf numFmtId="0" fontId="0" fillId="2" borderId="1" xfId="0" applyFill="1" applyBorder="1" applyAlignment="1">
      <alignment horizontal="center" wrapText="1"/>
    </xf>
    <xf numFmtId="0" fontId="0" fillId="2" borderId="6" xfId="0" applyFill="1" applyBorder="1" applyAlignment="1">
      <alignment horizont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1" fillId="2" borderId="19" xfId="0" applyFont="1" applyFill="1" applyBorder="1" applyAlignment="1">
      <alignment horizontal="center"/>
    </xf>
    <xf numFmtId="0" fontId="1" fillId="2" borderId="0" xfId="0" applyFont="1" applyFill="1" applyAlignment="1">
      <alignment horizontal="center"/>
    </xf>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15" xfId="0"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0" xfId="0" applyFont="1" applyFill="1" applyBorder="1" applyAlignment="1">
      <alignment horizontal="center"/>
    </xf>
    <xf numFmtId="0" fontId="2" fillId="2" borderId="1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8" fillId="2" borderId="19" xfId="0" applyFont="1" applyFill="1" applyBorder="1" applyAlignment="1">
      <alignment horizontal="center"/>
    </xf>
    <xf numFmtId="0" fontId="8" fillId="2" borderId="20" xfId="0" applyFont="1" applyFill="1" applyBorder="1" applyAlignment="1">
      <alignment horizontal="center"/>
    </xf>
    <xf numFmtId="0" fontId="0" fillId="2" borderId="3" xfId="0" applyFill="1" applyBorder="1" applyAlignment="1">
      <alignment horizontal="center" wrapText="1"/>
    </xf>
    <xf numFmtId="0" fontId="0" fillId="2" borderId="4" xfId="0" applyFill="1" applyBorder="1" applyAlignment="1">
      <alignment horizontal="center" wrapText="1"/>
    </xf>
    <xf numFmtId="164" fontId="0" fillId="2" borderId="1" xfId="0" applyNumberFormat="1" applyFill="1" applyBorder="1" applyAlignment="1">
      <alignment horizontal="center" wrapText="1"/>
    </xf>
    <xf numFmtId="164" fontId="0" fillId="2" borderId="6" xfId="0" applyNumberFormat="1" applyFill="1" applyBorder="1" applyAlignment="1">
      <alignment horizontal="center" wrapText="1"/>
    </xf>
    <xf numFmtId="0" fontId="0" fillId="2" borderId="0" xfId="0" applyFill="1" applyAlignment="1">
      <alignment horizontal="left" vertical="top" wrapText="1"/>
    </xf>
    <xf numFmtId="0" fontId="6" fillId="2" borderId="0" xfId="1" applyFill="1" applyAlignment="1">
      <alignment horizontal="left" vertical="top" wrapText="1"/>
    </xf>
    <xf numFmtId="0" fontId="10" fillId="2" borderId="25" xfId="1" applyFont="1" applyFill="1" applyBorder="1" applyAlignment="1" applyProtection="1">
      <alignment horizontal="center" wrapText="1"/>
    </xf>
    <xf numFmtId="0" fontId="10" fillId="2" borderId="30" xfId="1" applyFont="1" applyFill="1" applyBorder="1" applyAlignment="1" applyProtection="1">
      <alignment horizontal="center" wrapText="1"/>
    </xf>
    <xf numFmtId="0" fontId="10" fillId="2" borderId="19" xfId="1" applyFont="1" applyFill="1" applyBorder="1" applyAlignment="1" applyProtection="1">
      <alignment horizontal="center" wrapText="1"/>
    </xf>
    <xf numFmtId="0" fontId="10" fillId="2" borderId="20" xfId="1" applyFont="1" applyFill="1" applyBorder="1" applyAlignment="1" applyProtection="1">
      <alignment horizontal="center" wrapText="1"/>
    </xf>
    <xf numFmtId="0" fontId="10" fillId="2" borderId="33" xfId="1" applyFont="1" applyFill="1" applyBorder="1" applyAlignment="1" applyProtection="1">
      <alignment horizontal="center" vertical="top" wrapText="1"/>
    </xf>
    <xf numFmtId="0" fontId="10" fillId="2" borderId="34" xfId="1" applyFont="1" applyFill="1" applyBorder="1" applyAlignment="1" applyProtection="1">
      <alignment horizontal="center" vertical="top" wrapText="1"/>
    </xf>
    <xf numFmtId="0" fontId="12" fillId="3" borderId="25" xfId="0" applyFont="1" applyFill="1" applyBorder="1" applyAlignment="1" applyProtection="1">
      <alignment horizontal="center" vertical="center" wrapText="1"/>
    </xf>
    <xf numFmtId="0" fontId="12" fillId="3" borderId="29" xfId="0" applyFont="1" applyFill="1" applyBorder="1" applyAlignment="1" applyProtection="1">
      <alignment horizontal="center" vertical="center" wrapText="1"/>
    </xf>
    <xf numFmtId="0" fontId="12" fillId="3" borderId="30" xfId="0" applyFont="1" applyFill="1" applyBorder="1" applyAlignment="1" applyProtection="1">
      <alignment horizontal="center" vertical="center" wrapText="1"/>
    </xf>
    <xf numFmtId="0" fontId="12" fillId="3" borderId="19"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wrapText="1"/>
    </xf>
    <xf numFmtId="0" fontId="12" fillId="3" borderId="28"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wrapText="1"/>
    </xf>
    <xf numFmtId="0" fontId="0" fillId="2" borderId="8" xfId="0" applyFill="1" applyBorder="1" applyAlignment="1" applyProtection="1">
      <alignment horizontal="center" wrapText="1"/>
    </xf>
    <xf numFmtId="0" fontId="0" fillId="2" borderId="9" xfId="0" applyFill="1" applyBorder="1" applyAlignment="1" applyProtection="1">
      <alignment horizontal="center" wrapText="1"/>
    </xf>
    <xf numFmtId="0" fontId="8" fillId="2" borderId="19" xfId="0" applyFont="1" applyFill="1" applyBorder="1" applyAlignment="1" applyProtection="1">
      <alignment horizontal="left" vertical="center"/>
    </xf>
    <xf numFmtId="0" fontId="8" fillId="2" borderId="20" xfId="0" applyFont="1" applyFill="1" applyBorder="1" applyAlignment="1" applyProtection="1">
      <alignment horizontal="left" vertical="center"/>
    </xf>
    <xf numFmtId="0" fontId="2" fillId="2" borderId="18"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20"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xf>
    <xf numFmtId="0" fontId="9" fillId="2" borderId="29" xfId="0" applyFont="1" applyFill="1" applyBorder="1" applyAlignment="1" applyProtection="1">
      <alignment horizontal="center" vertical="center" wrapText="1"/>
    </xf>
    <xf numFmtId="0" fontId="9" fillId="2" borderId="30" xfId="0" applyFont="1" applyFill="1" applyBorder="1" applyAlignment="1" applyProtection="1">
      <alignment horizontal="center" vertical="center" wrapText="1"/>
    </xf>
    <xf numFmtId="0" fontId="9" fillId="2" borderId="28" xfId="0" applyFont="1" applyFill="1" applyBorder="1" applyAlignment="1" applyProtection="1">
      <alignment horizontal="center" vertical="center" wrapText="1"/>
    </xf>
    <xf numFmtId="0" fontId="9" fillId="2" borderId="32" xfId="0" applyFont="1" applyFill="1" applyBorder="1" applyAlignment="1" applyProtection="1">
      <alignment horizontal="center" vertical="center" wrapText="1"/>
    </xf>
    <xf numFmtId="0" fontId="9" fillId="4" borderId="25"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2" fillId="2" borderId="11" xfId="0" applyFont="1" applyFill="1" applyBorder="1" applyAlignment="1" applyProtection="1">
      <alignment horizontal="center" wrapText="1"/>
    </xf>
    <xf numFmtId="0" fontId="2" fillId="2" borderId="10" xfId="0" applyFont="1" applyFill="1" applyBorder="1" applyAlignment="1" applyProtection="1">
      <alignment horizontal="center" wrapText="1"/>
    </xf>
    <xf numFmtId="0" fontId="2" fillId="2" borderId="13"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15" xfId="0" applyFont="1" applyFill="1" applyBorder="1" applyAlignment="1" applyProtection="1">
      <alignment horizontal="center"/>
    </xf>
    <xf numFmtId="0" fontId="0" fillId="2" borderId="13" xfId="0" applyFill="1" applyBorder="1" applyAlignment="1" applyProtection="1">
      <alignment horizontal="center" wrapText="1"/>
    </xf>
    <xf numFmtId="0" fontId="0" fillId="2" borderId="14" xfId="0" applyFill="1" applyBorder="1" applyAlignment="1" applyProtection="1">
      <alignment horizontal="center" wrapText="1"/>
    </xf>
    <xf numFmtId="0" fontId="0" fillId="2" borderId="15" xfId="0" applyFill="1" applyBorder="1" applyAlignment="1" applyProtection="1">
      <alignment horizontal="center" wrapText="1"/>
    </xf>
    <xf numFmtId="0" fontId="10" fillId="2" borderId="0" xfId="1" applyFont="1" applyFill="1" applyBorder="1" applyAlignment="1" applyProtection="1">
      <alignment horizontal="center" wrapText="1"/>
    </xf>
    <xf numFmtId="0" fontId="0" fillId="2" borderId="3" xfId="0" applyFill="1" applyBorder="1" applyAlignment="1" applyProtection="1">
      <alignment horizontal="center" wrapText="1"/>
    </xf>
    <xf numFmtId="0" fontId="0" fillId="2" borderId="4" xfId="0" applyFill="1" applyBorder="1" applyAlignment="1" applyProtection="1">
      <alignment horizontal="center" wrapText="1"/>
    </xf>
    <xf numFmtId="164" fontId="0" fillId="2" borderId="1" xfId="0" applyNumberFormat="1" applyFill="1" applyBorder="1" applyAlignment="1" applyProtection="1">
      <alignment horizontal="center" wrapText="1"/>
    </xf>
    <xf numFmtId="164" fontId="0" fillId="2" borderId="6" xfId="0" applyNumberFormat="1" applyFill="1" applyBorder="1" applyAlignment="1" applyProtection="1">
      <alignment horizontal="center" wrapText="1"/>
    </xf>
    <xf numFmtId="0" fontId="0" fillId="2" borderId="1" xfId="0" applyFill="1" applyBorder="1" applyAlignment="1" applyProtection="1">
      <alignment horizontal="center" wrapText="1"/>
    </xf>
    <xf numFmtId="0" fontId="0" fillId="2" borderId="6" xfId="0" applyFill="1" applyBorder="1" applyAlignment="1" applyProtection="1">
      <alignment horizontal="center" wrapText="1"/>
    </xf>
    <xf numFmtId="0" fontId="2" fillId="2" borderId="19" xfId="0" applyFont="1" applyFill="1" applyBorder="1" applyAlignment="1" applyProtection="1">
      <alignment horizontal="left" vertical="center" wrapText="1"/>
    </xf>
    <xf numFmtId="0" fontId="10" fillId="2" borderId="25" xfId="1" applyFont="1" applyFill="1" applyBorder="1" applyAlignment="1" applyProtection="1">
      <alignment horizontal="center" vertical="center" wrapText="1"/>
    </xf>
    <xf numFmtId="0" fontId="10" fillId="2" borderId="30" xfId="1"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2" borderId="0" xfId="0" applyFont="1" applyFill="1" applyAlignment="1" applyProtection="1">
      <alignment horizontal="center" vertical="center"/>
    </xf>
  </cellXfs>
  <cellStyles count="2">
    <cellStyle name="Hyperlink" xfId="1" builtinId="8"/>
    <cellStyle name="Normal" xfId="0" builtinId="0"/>
  </cellStyles>
  <dxfs count="21">
    <dxf>
      <font>
        <color rgb="FFFF0000"/>
      </font>
      <fill>
        <patternFill patternType="none">
          <bgColor auto="1"/>
        </patternFill>
      </fill>
    </dxf>
    <dxf>
      <font>
        <color rgb="FF00B050"/>
      </font>
    </dxf>
    <dxf>
      <font>
        <color rgb="FFFF0000"/>
      </font>
    </dxf>
    <dxf>
      <font>
        <color rgb="FFFF0000"/>
      </font>
    </dxf>
    <dxf>
      <font>
        <color rgb="FFFF0000"/>
      </font>
      <fill>
        <patternFill patternType="none">
          <bgColor auto="1"/>
        </patternFill>
      </fill>
    </dxf>
    <dxf>
      <font>
        <color rgb="FF00B050"/>
      </font>
    </dxf>
    <dxf>
      <font>
        <color theme="0"/>
      </font>
      <fill>
        <patternFill>
          <bgColor theme="0"/>
        </patternFill>
      </fill>
      <border>
        <left/>
        <right/>
        <top/>
        <bottom/>
      </border>
    </dxf>
    <dxf>
      <fill>
        <patternFill>
          <bgColor rgb="FFFFFF00"/>
        </patternFill>
      </fill>
    </dxf>
    <dxf>
      <font>
        <color rgb="FFFF0000"/>
      </font>
    </dxf>
    <dxf>
      <fill>
        <patternFill>
          <bgColor theme="0"/>
        </patternFill>
      </fill>
    </dxf>
    <dxf>
      <font>
        <color rgb="FFFF0000"/>
      </font>
      <fill>
        <patternFill patternType="none">
          <bgColor auto="1"/>
        </patternFill>
      </fill>
    </dxf>
    <dxf>
      <font>
        <color rgb="FF00B050"/>
      </font>
    </dxf>
    <dxf>
      <fill>
        <patternFill>
          <bgColor rgb="FFFFFF00"/>
        </patternFill>
      </fill>
    </dxf>
    <dxf>
      <font>
        <color rgb="FFFF0000"/>
      </font>
    </dxf>
    <dxf>
      <fill>
        <patternFill>
          <bgColor theme="0"/>
        </patternFill>
      </fill>
    </dxf>
    <dxf>
      <font>
        <color theme="0"/>
      </font>
      <fill>
        <patternFill>
          <bgColor theme="0"/>
        </patternFill>
      </fill>
      <border>
        <left/>
        <right/>
        <top/>
        <bottom/>
      </border>
    </dxf>
    <dxf>
      <fill>
        <patternFill>
          <bgColor rgb="FFFFFF00"/>
        </patternFill>
      </fill>
    </dxf>
    <dxf>
      <font>
        <color rgb="FFFF0000"/>
      </font>
    </dxf>
    <dxf>
      <font>
        <color rgb="FFFF0000"/>
      </font>
      <fill>
        <patternFill patternType="none">
          <bgColor auto="1"/>
        </patternFill>
      </fill>
    </dxf>
    <dxf>
      <font>
        <color rgb="FF00B050"/>
      </font>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icloflex.com/" TargetMode="External"/><Relationship Id="rId1" Type="http://schemas.openxmlformats.org/officeDocument/2006/relationships/image" Target="../media/image1.png"/><Relationship Id="rId5" Type="http://schemas.openxmlformats.org/officeDocument/2006/relationships/hyperlink" Target="mailto:flexible.contracts@enwl.co.uk" TargetMode="External"/><Relationship Id="rId4" Type="http://schemas.openxmlformats.org/officeDocument/2006/relationships/hyperlink" Target="https://www.enwl.co.uk/go-net-zero/flexible-service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icloflex.com/" TargetMode="External"/><Relationship Id="rId1" Type="http://schemas.openxmlformats.org/officeDocument/2006/relationships/image" Target="../media/image1.png"/><Relationship Id="rId5" Type="http://schemas.openxmlformats.org/officeDocument/2006/relationships/hyperlink" Target="mailto:flexible.contracts@enwl.co.uk" TargetMode="External"/><Relationship Id="rId4" Type="http://schemas.openxmlformats.org/officeDocument/2006/relationships/hyperlink" Target="https://www.enwl.co.uk/go-net-zero/flexible-service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icloflex.com/" TargetMode="External"/><Relationship Id="rId1" Type="http://schemas.openxmlformats.org/officeDocument/2006/relationships/image" Target="../media/image1.png"/><Relationship Id="rId5" Type="http://schemas.openxmlformats.org/officeDocument/2006/relationships/hyperlink" Target="mailto:flexible.contracts@enwl.co.uk" TargetMode="External"/><Relationship Id="rId4" Type="http://schemas.openxmlformats.org/officeDocument/2006/relationships/hyperlink" Target="https://www.enwl.co.uk/go-net-zero/flexible-services/" TargetMode="External"/></Relationships>
</file>

<file path=xl/drawings/drawing1.xml><?xml version="1.0" encoding="utf-8"?>
<xdr:wsDr xmlns:xdr="http://schemas.openxmlformats.org/drawingml/2006/spreadsheetDrawing" xmlns:a="http://schemas.openxmlformats.org/drawingml/2006/main">
  <xdr:twoCellAnchor>
    <xdr:from>
      <xdr:col>0</xdr:col>
      <xdr:colOff>96951</xdr:colOff>
      <xdr:row>1</xdr:row>
      <xdr:rowOff>0</xdr:rowOff>
    </xdr:from>
    <xdr:to>
      <xdr:col>1</xdr:col>
      <xdr:colOff>523875</xdr:colOff>
      <xdr:row>6</xdr:row>
      <xdr:rowOff>-1</xdr:rowOff>
    </xdr:to>
    <xdr:sp macro="" textlink="">
      <xdr:nvSpPr>
        <xdr:cNvPr id="4" name="Teardrop 3">
          <a:extLst>
            <a:ext uri="{FF2B5EF4-FFF2-40B4-BE49-F238E27FC236}">
              <a16:creationId xmlns:a16="http://schemas.microsoft.com/office/drawing/2014/main" id="{A0142FBA-67C2-4CF8-B511-56EEC4857209}"/>
            </a:ext>
          </a:extLst>
        </xdr:cNvPr>
        <xdr:cNvSpPr/>
      </xdr:nvSpPr>
      <xdr:spPr>
        <a:xfrm rot="10800000">
          <a:off x="96951" y="0"/>
          <a:ext cx="1367518" cy="1452562"/>
        </a:xfrm>
        <a:prstGeom prst="teardrop">
          <a:avLst/>
        </a:prstGeom>
        <a:solidFill>
          <a:srgbClr val="00245D"/>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rgbClr val="FFFFFF"/>
            </a:solidFill>
            <a:effectLst/>
            <a:uLnTx/>
            <a:uFillTx/>
            <a:latin typeface="Calibri"/>
            <a:ea typeface="+mn-ea"/>
            <a:cs typeface="+mn-cs"/>
          </a:endParaRPr>
        </a:p>
      </xdr:txBody>
    </xdr:sp>
    <xdr:clientData/>
  </xdr:twoCellAnchor>
  <xdr:twoCellAnchor editAs="oneCell">
    <xdr:from>
      <xdr:col>0</xdr:col>
      <xdr:colOff>174481</xdr:colOff>
      <xdr:row>2</xdr:row>
      <xdr:rowOff>57091</xdr:rowOff>
    </xdr:from>
    <xdr:to>
      <xdr:col>1</xdr:col>
      <xdr:colOff>391816</xdr:colOff>
      <xdr:row>3</xdr:row>
      <xdr:rowOff>142874</xdr:rowOff>
    </xdr:to>
    <xdr:pic>
      <xdr:nvPicPr>
        <xdr:cNvPr id="5" name="Picture 4" descr="ENW-logo_white.png">
          <a:extLst>
            <a:ext uri="{FF2B5EF4-FFF2-40B4-BE49-F238E27FC236}">
              <a16:creationId xmlns:a16="http://schemas.microsoft.com/office/drawing/2014/main" id="{E4D787B2-6BE0-4FCC-9997-CB6EC0ACF12B}"/>
            </a:ext>
          </a:extLst>
        </xdr:cNvPr>
        <xdr:cNvPicPr>
          <a:picLocks noChangeAspect="1"/>
        </xdr:cNvPicPr>
      </xdr:nvPicPr>
      <xdr:blipFill>
        <a:blip xmlns:r="http://schemas.openxmlformats.org/officeDocument/2006/relationships" r:embed="rId1" cstate="print"/>
        <a:stretch>
          <a:fillRect/>
        </a:stretch>
      </xdr:blipFill>
      <xdr:spPr>
        <a:xfrm>
          <a:off x="174481" y="473810"/>
          <a:ext cx="1157929" cy="538221"/>
        </a:xfrm>
        <a:prstGeom prst="rect">
          <a:avLst/>
        </a:prstGeom>
      </xdr:spPr>
    </xdr:pic>
    <xdr:clientData/>
  </xdr:twoCellAnchor>
  <xdr:twoCellAnchor editAs="oneCell">
    <xdr:from>
      <xdr:col>10</xdr:col>
      <xdr:colOff>23813</xdr:colOff>
      <xdr:row>3</xdr:row>
      <xdr:rowOff>1</xdr:rowOff>
    </xdr:from>
    <xdr:to>
      <xdr:col>11</xdr:col>
      <xdr:colOff>592990</xdr:colOff>
      <xdr:row>5</xdr:row>
      <xdr:rowOff>187945</xdr:rowOff>
    </xdr:to>
    <xdr:pic>
      <xdr:nvPicPr>
        <xdr:cNvPr id="6" name="Picture 5" descr="Piclo | Bethnal Green Ventures">
          <a:hlinkClick xmlns:r="http://schemas.openxmlformats.org/officeDocument/2006/relationships" r:id="rId2"/>
          <a:extLst>
            <a:ext uri="{FF2B5EF4-FFF2-40B4-BE49-F238E27FC236}">
              <a16:creationId xmlns:a16="http://schemas.microsoft.com/office/drawing/2014/main" id="{1176365E-5212-4053-AD36-2469D6B9788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584" b="29172"/>
        <a:stretch/>
      </xdr:blipFill>
      <xdr:spPr bwMode="auto">
        <a:xfrm>
          <a:off x="6429376" y="869157"/>
          <a:ext cx="1176395" cy="58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47624</xdr:colOff>
      <xdr:row>10</xdr:row>
      <xdr:rowOff>59532</xdr:rowOff>
    </xdr:from>
    <xdr:to>
      <xdr:col>11</xdr:col>
      <xdr:colOff>639498</xdr:colOff>
      <xdr:row>14</xdr:row>
      <xdr:rowOff>41012</xdr:rowOff>
    </xdr:to>
    <xdr:grpSp>
      <xdr:nvGrpSpPr>
        <xdr:cNvPr id="7" name="Group 6">
          <a:hlinkClick xmlns:r="http://schemas.openxmlformats.org/officeDocument/2006/relationships" r:id="rId4"/>
          <a:extLst>
            <a:ext uri="{FF2B5EF4-FFF2-40B4-BE49-F238E27FC236}">
              <a16:creationId xmlns:a16="http://schemas.microsoft.com/office/drawing/2014/main" id="{33899260-85D8-4F55-9486-F17602248598}"/>
            </a:ext>
          </a:extLst>
        </xdr:cNvPr>
        <xdr:cNvGrpSpPr/>
      </xdr:nvGrpSpPr>
      <xdr:grpSpPr>
        <a:xfrm>
          <a:off x="6677024" y="2421732"/>
          <a:ext cx="1220524" cy="705380"/>
          <a:chOff x="8678333" y="1721557"/>
          <a:chExt cx="1262945" cy="564444"/>
        </a:xfrm>
      </xdr:grpSpPr>
      <xdr:sp macro="" textlink="">
        <xdr:nvSpPr>
          <xdr:cNvPr id="8" name="Rectangle 7">
            <a:extLst>
              <a:ext uri="{FF2B5EF4-FFF2-40B4-BE49-F238E27FC236}">
                <a16:creationId xmlns:a16="http://schemas.microsoft.com/office/drawing/2014/main" id="{D21E6DDA-F062-441D-93A9-60B2798479B8}"/>
              </a:ext>
            </a:extLst>
          </xdr:cNvPr>
          <xdr:cNvSpPr/>
        </xdr:nvSpPr>
        <xdr:spPr>
          <a:xfrm>
            <a:off x="8678333" y="1721557"/>
            <a:ext cx="1262945" cy="56444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9" name="Picture 8" descr="ENW-logo_white.png">
            <a:extLst>
              <a:ext uri="{FF2B5EF4-FFF2-40B4-BE49-F238E27FC236}">
                <a16:creationId xmlns:a16="http://schemas.microsoft.com/office/drawing/2014/main" id="{86DB0C94-B7AC-404F-AFF0-D351F4F0A5BA}"/>
              </a:ext>
            </a:extLst>
          </xdr:cNvPr>
          <xdr:cNvPicPr>
            <a:picLocks noChangeAspect="1"/>
          </xdr:cNvPicPr>
        </xdr:nvPicPr>
        <xdr:blipFill>
          <a:blip xmlns:r="http://schemas.openxmlformats.org/officeDocument/2006/relationships" r:embed="rId1" cstate="print"/>
          <a:stretch>
            <a:fillRect/>
          </a:stretch>
        </xdr:blipFill>
        <xdr:spPr>
          <a:xfrm>
            <a:off x="8771437" y="1765056"/>
            <a:ext cx="1076737" cy="477446"/>
          </a:xfrm>
          <a:prstGeom prst="rect">
            <a:avLst/>
          </a:prstGeom>
        </xdr:spPr>
      </xdr:pic>
    </xdr:grpSp>
    <xdr:clientData/>
  </xdr:twoCellAnchor>
  <xdr:twoCellAnchor>
    <xdr:from>
      <xdr:col>10</xdr:col>
      <xdr:colOff>226218</xdr:colOff>
      <xdr:row>17</xdr:row>
      <xdr:rowOff>392906</xdr:rowOff>
    </xdr:from>
    <xdr:to>
      <xdr:col>11</xdr:col>
      <xdr:colOff>416277</xdr:colOff>
      <xdr:row>17</xdr:row>
      <xdr:rowOff>1014628</xdr:rowOff>
    </xdr:to>
    <xdr:grpSp>
      <xdr:nvGrpSpPr>
        <xdr:cNvPr id="10" name="Group 9">
          <a:hlinkClick xmlns:r="http://schemas.openxmlformats.org/officeDocument/2006/relationships" r:id="rId5"/>
          <a:extLst>
            <a:ext uri="{FF2B5EF4-FFF2-40B4-BE49-F238E27FC236}">
              <a16:creationId xmlns:a16="http://schemas.microsoft.com/office/drawing/2014/main" id="{91B40D98-084C-41F3-AF25-42725A1314B4}"/>
            </a:ext>
          </a:extLst>
        </xdr:cNvPr>
        <xdr:cNvGrpSpPr>
          <a:grpSpLocks noChangeAspect="1"/>
        </xdr:cNvGrpSpPr>
      </xdr:nvGrpSpPr>
      <xdr:grpSpPr bwMode="auto">
        <a:xfrm>
          <a:off x="6855618" y="4040981"/>
          <a:ext cx="818709" cy="621722"/>
          <a:chOff x="616" y="1171"/>
          <a:chExt cx="267" cy="192"/>
        </a:xfrm>
        <a:solidFill>
          <a:srgbClr val="002060"/>
        </a:solidFill>
      </xdr:grpSpPr>
      <xdr:sp macro="" textlink="">
        <xdr:nvSpPr>
          <xdr:cNvPr id="11" name="Freeform 52">
            <a:extLst>
              <a:ext uri="{FF2B5EF4-FFF2-40B4-BE49-F238E27FC236}">
                <a16:creationId xmlns:a16="http://schemas.microsoft.com/office/drawing/2014/main" id="{4188D7E8-2490-4C90-8CDD-1B887F8BDA8A}"/>
              </a:ext>
            </a:extLst>
          </xdr:cNvPr>
          <xdr:cNvSpPr>
            <a:spLocks noChangeArrowheads="1"/>
          </xdr:cNvSpPr>
        </xdr:nvSpPr>
        <xdr:spPr bwMode="auto">
          <a:xfrm>
            <a:off x="616" y="1261"/>
            <a:ext cx="267" cy="102"/>
          </a:xfrm>
          <a:custGeom>
            <a:avLst/>
            <a:gdLst>
              <a:gd name="T0" fmla="*/ 0 w 3477"/>
              <a:gd name="T1" fmla="*/ 0 h 1338"/>
              <a:gd name="T2" fmla="*/ 0 w 3477"/>
              <a:gd name="T3" fmla="*/ 0 h 1338"/>
              <a:gd name="T4" fmla="*/ 0 w 3477"/>
              <a:gd name="T5" fmla="*/ 0 h 1338"/>
              <a:gd name="T6" fmla="*/ 0 w 3477"/>
              <a:gd name="T7" fmla="*/ 0 h 1338"/>
              <a:gd name="T8" fmla="*/ 0 w 3477"/>
              <a:gd name="T9" fmla="*/ 0 h 1338"/>
              <a:gd name="T10" fmla="*/ 0 w 3477"/>
              <a:gd name="T11" fmla="*/ 0 h 1338"/>
              <a:gd name="T12" fmla="*/ 0 w 3477"/>
              <a:gd name="T13" fmla="*/ 0 h 1338"/>
              <a:gd name="T14" fmla="*/ 0 w 3477"/>
              <a:gd name="T15" fmla="*/ 0 h 1338"/>
              <a:gd name="T16" fmla="*/ 0 w 3477"/>
              <a:gd name="T17" fmla="*/ 0 h 1338"/>
              <a:gd name="T18" fmla="*/ 0 w 3477"/>
              <a:gd name="T19" fmla="*/ 0 h 1338"/>
              <a:gd name="T20" fmla="*/ 0 w 3477"/>
              <a:gd name="T21" fmla="*/ 0 h 1338"/>
              <a:gd name="T22" fmla="*/ 0 w 3477"/>
              <a:gd name="T23" fmla="*/ 0 h 1338"/>
              <a:gd name="T24" fmla="*/ 0 w 3477"/>
              <a:gd name="T25" fmla="*/ 0 h 1338"/>
              <a:gd name="T26" fmla="*/ 0 w 3477"/>
              <a:gd name="T27" fmla="*/ 0 h 1338"/>
              <a:gd name="T28" fmla="*/ 0 w 3477"/>
              <a:gd name="T29" fmla="*/ 0 h 1338"/>
              <a:gd name="T30" fmla="*/ 0 w 3477"/>
              <a:gd name="T31" fmla="*/ 0 h 1338"/>
              <a:gd name="T32" fmla="*/ 0 w 3477"/>
              <a:gd name="T33" fmla="*/ 0 h 1338"/>
              <a:gd name="T34" fmla="*/ 0 w 3477"/>
              <a:gd name="T35" fmla="*/ 0 h 1338"/>
              <a:gd name="T36" fmla="*/ 0 w 3477"/>
              <a:gd name="T37" fmla="*/ 0 h 1338"/>
              <a:gd name="T38" fmla="*/ 0 w 3477"/>
              <a:gd name="T39" fmla="*/ 0 h 1338"/>
              <a:gd name="T40" fmla="*/ 0 w 3477"/>
              <a:gd name="T41" fmla="*/ 0 h 1338"/>
              <a:gd name="T42" fmla="*/ 0 w 3477"/>
              <a:gd name="T43" fmla="*/ 0 h 1338"/>
              <a:gd name="T44" fmla="*/ 0 w 3477"/>
              <a:gd name="T45" fmla="*/ 0 h 1338"/>
              <a:gd name="T46" fmla="*/ 0 w 3477"/>
              <a:gd name="T47" fmla="*/ 0 h 1338"/>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477"/>
              <a:gd name="T73" fmla="*/ 0 h 1338"/>
              <a:gd name="T74" fmla="*/ 3477 w 3477"/>
              <a:gd name="T75" fmla="*/ 1338 h 1338"/>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477" h="1338">
                <a:moveTo>
                  <a:pt x="2557" y="0"/>
                </a:moveTo>
                <a:lnTo>
                  <a:pt x="3476" y="912"/>
                </a:lnTo>
                <a:lnTo>
                  <a:pt x="3477" y="1189"/>
                </a:lnTo>
                <a:lnTo>
                  <a:pt x="3474" y="1217"/>
                </a:lnTo>
                <a:lnTo>
                  <a:pt x="3465" y="1245"/>
                </a:lnTo>
                <a:lnTo>
                  <a:pt x="3451" y="1269"/>
                </a:lnTo>
                <a:lnTo>
                  <a:pt x="3431" y="1291"/>
                </a:lnTo>
                <a:lnTo>
                  <a:pt x="3409" y="1309"/>
                </a:lnTo>
                <a:lnTo>
                  <a:pt x="3383" y="1321"/>
                </a:lnTo>
                <a:lnTo>
                  <a:pt x="3354" y="1330"/>
                </a:lnTo>
                <a:lnTo>
                  <a:pt x="3322" y="1333"/>
                </a:lnTo>
                <a:lnTo>
                  <a:pt x="155" y="1338"/>
                </a:lnTo>
                <a:lnTo>
                  <a:pt x="124" y="1335"/>
                </a:lnTo>
                <a:lnTo>
                  <a:pt x="95" y="1327"/>
                </a:lnTo>
                <a:lnTo>
                  <a:pt x="69" y="1314"/>
                </a:lnTo>
                <a:lnTo>
                  <a:pt x="46" y="1296"/>
                </a:lnTo>
                <a:lnTo>
                  <a:pt x="27" y="1275"/>
                </a:lnTo>
                <a:lnTo>
                  <a:pt x="13" y="1250"/>
                </a:lnTo>
                <a:lnTo>
                  <a:pt x="3" y="1223"/>
                </a:lnTo>
                <a:lnTo>
                  <a:pt x="0" y="1194"/>
                </a:lnTo>
                <a:lnTo>
                  <a:pt x="0" y="916"/>
                </a:lnTo>
                <a:lnTo>
                  <a:pt x="917" y="3"/>
                </a:lnTo>
                <a:lnTo>
                  <a:pt x="1738" y="628"/>
                </a:lnTo>
                <a:lnTo>
                  <a:pt x="2557"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2" name="Freeform 53">
            <a:extLst>
              <a:ext uri="{FF2B5EF4-FFF2-40B4-BE49-F238E27FC236}">
                <a16:creationId xmlns:a16="http://schemas.microsoft.com/office/drawing/2014/main" id="{B3BE7D76-FB8A-412B-85AC-89F8464795F7}"/>
              </a:ext>
            </a:extLst>
          </xdr:cNvPr>
          <xdr:cNvSpPr>
            <a:spLocks noChangeArrowheads="1"/>
          </xdr:cNvSpPr>
        </xdr:nvSpPr>
        <xdr:spPr bwMode="auto">
          <a:xfrm>
            <a:off x="616" y="1208"/>
            <a:ext cx="55" cy="96"/>
          </a:xfrm>
          <a:custGeom>
            <a:avLst/>
            <a:gdLst>
              <a:gd name="T0" fmla="*/ 0 w 725"/>
              <a:gd name="T1" fmla="*/ 0 h 1271"/>
              <a:gd name="T2" fmla="*/ 0 w 725"/>
              <a:gd name="T3" fmla="*/ 0 h 1271"/>
              <a:gd name="T4" fmla="*/ 0 w 725"/>
              <a:gd name="T5" fmla="*/ 0 h 1271"/>
              <a:gd name="T6" fmla="*/ 0 w 725"/>
              <a:gd name="T7" fmla="*/ 0 h 1271"/>
              <a:gd name="T8" fmla="*/ 0 60000 65536"/>
              <a:gd name="T9" fmla="*/ 0 60000 65536"/>
              <a:gd name="T10" fmla="*/ 0 60000 65536"/>
              <a:gd name="T11" fmla="*/ 0 60000 65536"/>
              <a:gd name="T12" fmla="*/ 0 w 725"/>
              <a:gd name="T13" fmla="*/ 0 h 1271"/>
              <a:gd name="T14" fmla="*/ 725 w 725"/>
              <a:gd name="T15" fmla="*/ 1271 h 1271"/>
            </a:gdLst>
            <a:ahLst/>
            <a:cxnLst>
              <a:cxn ang="T8">
                <a:pos x="T0" y="T1"/>
              </a:cxn>
              <a:cxn ang="T9">
                <a:pos x="T2" y="T3"/>
              </a:cxn>
              <a:cxn ang="T10">
                <a:pos x="T4" y="T5"/>
              </a:cxn>
              <a:cxn ang="T11">
                <a:pos x="T6" y="T7"/>
              </a:cxn>
            </a:cxnLst>
            <a:rect l="T12" t="T13" r="T14" b="T15"/>
            <a:pathLst>
              <a:path w="725" h="1271">
                <a:moveTo>
                  <a:pt x="0" y="0"/>
                </a:moveTo>
                <a:lnTo>
                  <a:pt x="725" y="552"/>
                </a:lnTo>
                <a:lnTo>
                  <a:pt x="2" y="1271"/>
                </a:lnTo>
                <a:lnTo>
                  <a:pt x="0"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3" name="Freeform 54">
            <a:extLst>
              <a:ext uri="{FF2B5EF4-FFF2-40B4-BE49-F238E27FC236}">
                <a16:creationId xmlns:a16="http://schemas.microsoft.com/office/drawing/2014/main" id="{B96568A0-27B1-4D23-972E-309EC14CD62C}"/>
              </a:ext>
            </a:extLst>
          </xdr:cNvPr>
          <xdr:cNvSpPr>
            <a:spLocks noChangeArrowheads="1"/>
          </xdr:cNvSpPr>
        </xdr:nvSpPr>
        <xdr:spPr bwMode="auto">
          <a:xfrm>
            <a:off x="828" y="1207"/>
            <a:ext cx="55" cy="97"/>
          </a:xfrm>
          <a:custGeom>
            <a:avLst/>
            <a:gdLst>
              <a:gd name="T0" fmla="*/ 0 w 725"/>
              <a:gd name="T1" fmla="*/ 0 h 1272"/>
              <a:gd name="T2" fmla="*/ 0 w 725"/>
              <a:gd name="T3" fmla="*/ 0 h 1272"/>
              <a:gd name="T4" fmla="*/ 0 w 725"/>
              <a:gd name="T5" fmla="*/ 0 h 1272"/>
              <a:gd name="T6" fmla="*/ 0 w 725"/>
              <a:gd name="T7" fmla="*/ 0 h 1272"/>
              <a:gd name="T8" fmla="*/ 0 60000 65536"/>
              <a:gd name="T9" fmla="*/ 0 60000 65536"/>
              <a:gd name="T10" fmla="*/ 0 60000 65536"/>
              <a:gd name="T11" fmla="*/ 0 60000 65536"/>
              <a:gd name="T12" fmla="*/ 0 w 725"/>
              <a:gd name="T13" fmla="*/ 0 h 1272"/>
              <a:gd name="T14" fmla="*/ 725 w 725"/>
              <a:gd name="T15" fmla="*/ 1272 h 1272"/>
            </a:gdLst>
            <a:ahLst/>
            <a:cxnLst>
              <a:cxn ang="T8">
                <a:pos x="T0" y="T1"/>
              </a:cxn>
              <a:cxn ang="T9">
                <a:pos x="T2" y="T3"/>
              </a:cxn>
              <a:cxn ang="T10">
                <a:pos x="T4" y="T5"/>
              </a:cxn>
              <a:cxn ang="T11">
                <a:pos x="T6" y="T7"/>
              </a:cxn>
            </a:cxnLst>
            <a:rect l="T12" t="T13" r="T14" b="T15"/>
            <a:pathLst>
              <a:path w="725" h="1272">
                <a:moveTo>
                  <a:pt x="723" y="0"/>
                </a:moveTo>
                <a:lnTo>
                  <a:pt x="725" y="1272"/>
                </a:lnTo>
                <a:lnTo>
                  <a:pt x="0" y="554"/>
                </a:lnTo>
                <a:lnTo>
                  <a:pt x="723"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4" name="Freeform 55">
            <a:extLst>
              <a:ext uri="{FF2B5EF4-FFF2-40B4-BE49-F238E27FC236}">
                <a16:creationId xmlns:a16="http://schemas.microsoft.com/office/drawing/2014/main" id="{986E91C4-4DD5-42A6-BB95-0547DEAD8664}"/>
              </a:ext>
            </a:extLst>
          </xdr:cNvPr>
          <xdr:cNvSpPr>
            <a:spLocks noChangeArrowheads="1"/>
          </xdr:cNvSpPr>
        </xdr:nvSpPr>
        <xdr:spPr bwMode="auto">
          <a:xfrm>
            <a:off x="616" y="1171"/>
            <a:ext cx="266" cy="117"/>
          </a:xfrm>
          <a:custGeom>
            <a:avLst/>
            <a:gdLst>
              <a:gd name="T0" fmla="*/ 0 w 3477"/>
              <a:gd name="T1" fmla="*/ 0 h 1537"/>
              <a:gd name="T2" fmla="*/ 0 w 3477"/>
              <a:gd name="T3" fmla="*/ 0 h 1537"/>
              <a:gd name="T4" fmla="*/ 0 w 3477"/>
              <a:gd name="T5" fmla="*/ 0 h 1537"/>
              <a:gd name="T6" fmla="*/ 0 w 3477"/>
              <a:gd name="T7" fmla="*/ 0 h 1537"/>
              <a:gd name="T8" fmla="*/ 0 w 3477"/>
              <a:gd name="T9" fmla="*/ 0 h 1537"/>
              <a:gd name="T10" fmla="*/ 0 w 3477"/>
              <a:gd name="T11" fmla="*/ 0 h 1537"/>
              <a:gd name="T12" fmla="*/ 0 w 3477"/>
              <a:gd name="T13" fmla="*/ 0 h 1537"/>
              <a:gd name="T14" fmla="*/ 0 w 3477"/>
              <a:gd name="T15" fmla="*/ 0 h 1537"/>
              <a:gd name="T16" fmla="*/ 0 w 3477"/>
              <a:gd name="T17" fmla="*/ 0 h 1537"/>
              <a:gd name="T18" fmla="*/ 0 w 3477"/>
              <a:gd name="T19" fmla="*/ 0 h 1537"/>
              <a:gd name="T20" fmla="*/ 0 w 3477"/>
              <a:gd name="T21" fmla="*/ 0 h 1537"/>
              <a:gd name="T22" fmla="*/ 0 w 3477"/>
              <a:gd name="T23" fmla="*/ 0 h 1537"/>
              <a:gd name="T24" fmla="*/ 0 w 3477"/>
              <a:gd name="T25" fmla="*/ 0 h 1537"/>
              <a:gd name="T26" fmla="*/ 0 w 3477"/>
              <a:gd name="T27" fmla="*/ 0 h 1537"/>
              <a:gd name="T28" fmla="*/ 0 w 3477"/>
              <a:gd name="T29" fmla="*/ 0 h 1537"/>
              <a:gd name="T30" fmla="*/ 0 w 3477"/>
              <a:gd name="T31" fmla="*/ 0 h 1537"/>
              <a:gd name="T32" fmla="*/ 0 w 3477"/>
              <a:gd name="T33" fmla="*/ 0 h 1537"/>
              <a:gd name="T34" fmla="*/ 0 w 3477"/>
              <a:gd name="T35" fmla="*/ 0 h 1537"/>
              <a:gd name="T36" fmla="*/ 0 w 3477"/>
              <a:gd name="T37" fmla="*/ 0 h 1537"/>
              <a:gd name="T38" fmla="*/ 0 w 3477"/>
              <a:gd name="T39" fmla="*/ 0 h 1537"/>
              <a:gd name="T40" fmla="*/ 0 w 3477"/>
              <a:gd name="T41" fmla="*/ 0 h 1537"/>
              <a:gd name="T42" fmla="*/ 0 w 3477"/>
              <a:gd name="T43" fmla="*/ 0 h 1537"/>
              <a:gd name="T44" fmla="*/ 0 w 3477"/>
              <a:gd name="T45" fmla="*/ 0 h 1537"/>
              <a:gd name="T46" fmla="*/ 0 w 3477"/>
              <a:gd name="T47" fmla="*/ 0 h 1537"/>
              <a:gd name="T48" fmla="*/ 0 w 3477"/>
              <a:gd name="T49" fmla="*/ 0 h 1537"/>
              <a:gd name="T50" fmla="*/ 0 w 3477"/>
              <a:gd name="T51" fmla="*/ 0 h 1537"/>
              <a:gd name="T52" fmla="*/ 0 w 3477"/>
              <a:gd name="T53" fmla="*/ 0 h 1537"/>
              <a:gd name="T54" fmla="*/ 0 w 3477"/>
              <a:gd name="T55" fmla="*/ 0 h 1537"/>
              <a:gd name="T56" fmla="*/ 0 w 3477"/>
              <a:gd name="T57" fmla="*/ 0 h 1537"/>
              <a:gd name="T58" fmla="*/ 0 w 3477"/>
              <a:gd name="T59" fmla="*/ 0 h 1537"/>
              <a:gd name="T60" fmla="*/ 0 w 3477"/>
              <a:gd name="T61" fmla="*/ 0 h 1537"/>
              <a:gd name="T62" fmla="*/ 0 w 3477"/>
              <a:gd name="T63" fmla="*/ 0 h 1537"/>
              <a:gd name="T64" fmla="*/ 0 w 3477"/>
              <a:gd name="T65" fmla="*/ 0 h 1537"/>
              <a:gd name="T66" fmla="*/ 0 w 3477"/>
              <a:gd name="T67" fmla="*/ 0 h 1537"/>
              <a:gd name="T68" fmla="*/ 0 w 3477"/>
              <a:gd name="T69" fmla="*/ 0 h 1537"/>
              <a:gd name="T70" fmla="*/ 0 w 3477"/>
              <a:gd name="T71" fmla="*/ 0 h 1537"/>
              <a:gd name="T72" fmla="*/ 0 w 3477"/>
              <a:gd name="T73" fmla="*/ 0 h 1537"/>
              <a:gd name="T74" fmla="*/ 0 w 3477"/>
              <a:gd name="T75" fmla="*/ 0 h 1537"/>
              <a:gd name="T76" fmla="*/ 0 w 3477"/>
              <a:gd name="T77" fmla="*/ 0 h 1537"/>
              <a:gd name="T78" fmla="*/ 0 w 3477"/>
              <a:gd name="T79" fmla="*/ 0 h 1537"/>
              <a:gd name="T80" fmla="*/ 0 w 3477"/>
              <a:gd name="T81" fmla="*/ 0 h 1537"/>
              <a:gd name="T82" fmla="*/ 0 w 3477"/>
              <a:gd name="T83" fmla="*/ 0 h 1537"/>
              <a:gd name="T84" fmla="*/ 0 w 3477"/>
              <a:gd name="T85" fmla="*/ 0 h 1537"/>
              <a:gd name="T86" fmla="*/ 0 w 3477"/>
              <a:gd name="T87" fmla="*/ 0 h 1537"/>
              <a:gd name="T88" fmla="*/ 0 w 3477"/>
              <a:gd name="T89" fmla="*/ 0 h 1537"/>
              <a:gd name="T90" fmla="*/ 0 w 3477"/>
              <a:gd name="T91" fmla="*/ 0 h 1537"/>
              <a:gd name="T92" fmla="*/ 0 w 3477"/>
              <a:gd name="T93" fmla="*/ 0 h 1537"/>
              <a:gd name="T94" fmla="*/ 0 w 3477"/>
              <a:gd name="T95" fmla="*/ 0 h 1537"/>
              <a:gd name="T96" fmla="*/ 0 w 3477"/>
              <a:gd name="T97" fmla="*/ 0 h 1537"/>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3477"/>
              <a:gd name="T148" fmla="*/ 0 h 1537"/>
              <a:gd name="T149" fmla="*/ 3477 w 3477"/>
              <a:gd name="T150" fmla="*/ 1537 h 1537"/>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3477" h="1537">
                <a:moveTo>
                  <a:pt x="1844" y="144"/>
                </a:moveTo>
                <a:lnTo>
                  <a:pt x="1778" y="147"/>
                </a:lnTo>
                <a:lnTo>
                  <a:pt x="1716" y="153"/>
                </a:lnTo>
                <a:lnTo>
                  <a:pt x="1658" y="164"/>
                </a:lnTo>
                <a:lnTo>
                  <a:pt x="1603" y="178"/>
                </a:lnTo>
                <a:lnTo>
                  <a:pt x="1552" y="198"/>
                </a:lnTo>
                <a:lnTo>
                  <a:pt x="1504" y="220"/>
                </a:lnTo>
                <a:lnTo>
                  <a:pt x="1460" y="244"/>
                </a:lnTo>
                <a:lnTo>
                  <a:pt x="1419" y="271"/>
                </a:lnTo>
                <a:lnTo>
                  <a:pt x="1382" y="299"/>
                </a:lnTo>
                <a:lnTo>
                  <a:pt x="1348" y="331"/>
                </a:lnTo>
                <a:lnTo>
                  <a:pt x="1311" y="374"/>
                </a:lnTo>
                <a:lnTo>
                  <a:pt x="1279" y="418"/>
                </a:lnTo>
                <a:lnTo>
                  <a:pt x="1252" y="466"/>
                </a:lnTo>
                <a:lnTo>
                  <a:pt x="1231" y="515"/>
                </a:lnTo>
                <a:lnTo>
                  <a:pt x="1214" y="566"/>
                </a:lnTo>
                <a:lnTo>
                  <a:pt x="1201" y="617"/>
                </a:lnTo>
                <a:lnTo>
                  <a:pt x="1194" y="667"/>
                </a:lnTo>
                <a:lnTo>
                  <a:pt x="1191" y="717"/>
                </a:lnTo>
                <a:lnTo>
                  <a:pt x="1194" y="768"/>
                </a:lnTo>
                <a:lnTo>
                  <a:pt x="1201" y="815"/>
                </a:lnTo>
                <a:lnTo>
                  <a:pt x="1212" y="860"/>
                </a:lnTo>
                <a:lnTo>
                  <a:pt x="1228" y="900"/>
                </a:lnTo>
                <a:lnTo>
                  <a:pt x="1248" y="936"/>
                </a:lnTo>
                <a:lnTo>
                  <a:pt x="1270" y="970"/>
                </a:lnTo>
                <a:lnTo>
                  <a:pt x="1296" y="1000"/>
                </a:lnTo>
                <a:lnTo>
                  <a:pt x="1326" y="1027"/>
                </a:lnTo>
                <a:lnTo>
                  <a:pt x="1358" y="1051"/>
                </a:lnTo>
                <a:lnTo>
                  <a:pt x="1393" y="1071"/>
                </a:lnTo>
                <a:lnTo>
                  <a:pt x="1430" y="1088"/>
                </a:lnTo>
                <a:lnTo>
                  <a:pt x="1470" y="1103"/>
                </a:lnTo>
                <a:lnTo>
                  <a:pt x="1526" y="1116"/>
                </a:lnTo>
                <a:lnTo>
                  <a:pt x="1584" y="1124"/>
                </a:lnTo>
                <a:lnTo>
                  <a:pt x="1644" y="1126"/>
                </a:lnTo>
                <a:lnTo>
                  <a:pt x="1682" y="1126"/>
                </a:lnTo>
                <a:lnTo>
                  <a:pt x="1720" y="1123"/>
                </a:lnTo>
                <a:lnTo>
                  <a:pt x="1759" y="1120"/>
                </a:lnTo>
                <a:lnTo>
                  <a:pt x="1795" y="1116"/>
                </a:lnTo>
                <a:lnTo>
                  <a:pt x="1827" y="1109"/>
                </a:lnTo>
                <a:lnTo>
                  <a:pt x="1858" y="1102"/>
                </a:lnTo>
                <a:lnTo>
                  <a:pt x="1886" y="1093"/>
                </a:lnTo>
                <a:lnTo>
                  <a:pt x="1909" y="1084"/>
                </a:lnTo>
                <a:lnTo>
                  <a:pt x="1902" y="1057"/>
                </a:lnTo>
                <a:lnTo>
                  <a:pt x="1893" y="1032"/>
                </a:lnTo>
                <a:lnTo>
                  <a:pt x="1873" y="981"/>
                </a:lnTo>
                <a:lnTo>
                  <a:pt x="1843" y="990"/>
                </a:lnTo>
                <a:lnTo>
                  <a:pt x="1812" y="998"/>
                </a:lnTo>
                <a:lnTo>
                  <a:pt x="1778" y="1004"/>
                </a:lnTo>
                <a:lnTo>
                  <a:pt x="1742" y="1009"/>
                </a:lnTo>
                <a:lnTo>
                  <a:pt x="1703" y="1011"/>
                </a:lnTo>
                <a:lnTo>
                  <a:pt x="1663" y="1012"/>
                </a:lnTo>
                <a:lnTo>
                  <a:pt x="1619" y="1010"/>
                </a:lnTo>
                <a:lnTo>
                  <a:pt x="1577" y="1004"/>
                </a:lnTo>
                <a:lnTo>
                  <a:pt x="1537" y="995"/>
                </a:lnTo>
                <a:lnTo>
                  <a:pt x="1499" y="982"/>
                </a:lnTo>
                <a:lnTo>
                  <a:pt x="1465" y="964"/>
                </a:lnTo>
                <a:lnTo>
                  <a:pt x="1434" y="943"/>
                </a:lnTo>
                <a:lnTo>
                  <a:pt x="1413" y="923"/>
                </a:lnTo>
                <a:lnTo>
                  <a:pt x="1394" y="901"/>
                </a:lnTo>
                <a:lnTo>
                  <a:pt x="1378" y="876"/>
                </a:lnTo>
                <a:lnTo>
                  <a:pt x="1364" y="849"/>
                </a:lnTo>
                <a:lnTo>
                  <a:pt x="1353" y="820"/>
                </a:lnTo>
                <a:lnTo>
                  <a:pt x="1345" y="787"/>
                </a:lnTo>
                <a:lnTo>
                  <a:pt x="1340" y="751"/>
                </a:lnTo>
                <a:lnTo>
                  <a:pt x="1338" y="711"/>
                </a:lnTo>
                <a:lnTo>
                  <a:pt x="1340" y="668"/>
                </a:lnTo>
                <a:lnTo>
                  <a:pt x="1346" y="625"/>
                </a:lnTo>
                <a:lnTo>
                  <a:pt x="1357" y="583"/>
                </a:lnTo>
                <a:lnTo>
                  <a:pt x="1371" y="541"/>
                </a:lnTo>
                <a:lnTo>
                  <a:pt x="1389" y="501"/>
                </a:lnTo>
                <a:lnTo>
                  <a:pt x="1411" y="464"/>
                </a:lnTo>
                <a:lnTo>
                  <a:pt x="1436" y="429"/>
                </a:lnTo>
                <a:lnTo>
                  <a:pt x="1466" y="396"/>
                </a:lnTo>
                <a:lnTo>
                  <a:pt x="1499" y="366"/>
                </a:lnTo>
                <a:lnTo>
                  <a:pt x="1536" y="340"/>
                </a:lnTo>
                <a:lnTo>
                  <a:pt x="1576" y="315"/>
                </a:lnTo>
                <a:lnTo>
                  <a:pt x="1620" y="295"/>
                </a:lnTo>
                <a:lnTo>
                  <a:pt x="1666" y="279"/>
                </a:lnTo>
                <a:lnTo>
                  <a:pt x="1717" y="268"/>
                </a:lnTo>
                <a:lnTo>
                  <a:pt x="1770" y="260"/>
                </a:lnTo>
                <a:lnTo>
                  <a:pt x="1827" y="258"/>
                </a:lnTo>
                <a:lnTo>
                  <a:pt x="1876" y="260"/>
                </a:lnTo>
                <a:lnTo>
                  <a:pt x="1921" y="265"/>
                </a:lnTo>
                <a:lnTo>
                  <a:pt x="1962" y="275"/>
                </a:lnTo>
                <a:lnTo>
                  <a:pt x="1999" y="288"/>
                </a:lnTo>
                <a:lnTo>
                  <a:pt x="2032" y="305"/>
                </a:lnTo>
                <a:lnTo>
                  <a:pt x="2062" y="326"/>
                </a:lnTo>
                <a:lnTo>
                  <a:pt x="2087" y="350"/>
                </a:lnTo>
                <a:lnTo>
                  <a:pt x="2108" y="378"/>
                </a:lnTo>
                <a:lnTo>
                  <a:pt x="2124" y="409"/>
                </a:lnTo>
                <a:lnTo>
                  <a:pt x="2136" y="443"/>
                </a:lnTo>
                <a:lnTo>
                  <a:pt x="2143" y="481"/>
                </a:lnTo>
                <a:lnTo>
                  <a:pt x="2145" y="521"/>
                </a:lnTo>
                <a:lnTo>
                  <a:pt x="2142" y="568"/>
                </a:lnTo>
                <a:lnTo>
                  <a:pt x="2134" y="615"/>
                </a:lnTo>
                <a:lnTo>
                  <a:pt x="2124" y="645"/>
                </a:lnTo>
                <a:lnTo>
                  <a:pt x="2113" y="674"/>
                </a:lnTo>
                <a:lnTo>
                  <a:pt x="2099" y="702"/>
                </a:lnTo>
                <a:lnTo>
                  <a:pt x="2082" y="726"/>
                </a:lnTo>
                <a:lnTo>
                  <a:pt x="2063" y="747"/>
                </a:lnTo>
                <a:lnTo>
                  <a:pt x="2042" y="765"/>
                </a:lnTo>
                <a:lnTo>
                  <a:pt x="2017" y="779"/>
                </a:lnTo>
                <a:lnTo>
                  <a:pt x="1991" y="788"/>
                </a:lnTo>
                <a:lnTo>
                  <a:pt x="1963" y="790"/>
                </a:lnTo>
                <a:lnTo>
                  <a:pt x="1946" y="789"/>
                </a:lnTo>
                <a:lnTo>
                  <a:pt x="1933" y="787"/>
                </a:lnTo>
                <a:lnTo>
                  <a:pt x="1923" y="781"/>
                </a:lnTo>
                <a:lnTo>
                  <a:pt x="1999" y="402"/>
                </a:lnTo>
                <a:lnTo>
                  <a:pt x="1953" y="390"/>
                </a:lnTo>
                <a:lnTo>
                  <a:pt x="1902" y="380"/>
                </a:lnTo>
                <a:lnTo>
                  <a:pt x="1850" y="375"/>
                </a:lnTo>
                <a:lnTo>
                  <a:pt x="1797" y="373"/>
                </a:lnTo>
                <a:lnTo>
                  <a:pt x="1751" y="376"/>
                </a:lnTo>
                <a:lnTo>
                  <a:pt x="1707" y="384"/>
                </a:lnTo>
                <a:lnTo>
                  <a:pt x="1665" y="398"/>
                </a:lnTo>
                <a:lnTo>
                  <a:pt x="1626" y="418"/>
                </a:lnTo>
                <a:lnTo>
                  <a:pt x="1590" y="442"/>
                </a:lnTo>
                <a:lnTo>
                  <a:pt x="1557" y="470"/>
                </a:lnTo>
                <a:lnTo>
                  <a:pt x="1535" y="495"/>
                </a:lnTo>
                <a:lnTo>
                  <a:pt x="1516" y="520"/>
                </a:lnTo>
                <a:lnTo>
                  <a:pt x="1499" y="549"/>
                </a:lnTo>
                <a:lnTo>
                  <a:pt x="1484" y="580"/>
                </a:lnTo>
                <a:lnTo>
                  <a:pt x="1472" y="612"/>
                </a:lnTo>
                <a:lnTo>
                  <a:pt x="1464" y="645"/>
                </a:lnTo>
                <a:lnTo>
                  <a:pt x="1460" y="682"/>
                </a:lnTo>
                <a:lnTo>
                  <a:pt x="1458" y="719"/>
                </a:lnTo>
                <a:lnTo>
                  <a:pt x="1460" y="748"/>
                </a:lnTo>
                <a:lnTo>
                  <a:pt x="1464" y="776"/>
                </a:lnTo>
                <a:lnTo>
                  <a:pt x="1472" y="802"/>
                </a:lnTo>
                <a:lnTo>
                  <a:pt x="1484" y="823"/>
                </a:lnTo>
                <a:lnTo>
                  <a:pt x="1497" y="842"/>
                </a:lnTo>
                <a:lnTo>
                  <a:pt x="1513" y="858"/>
                </a:lnTo>
                <a:lnTo>
                  <a:pt x="1531" y="873"/>
                </a:lnTo>
                <a:lnTo>
                  <a:pt x="1550" y="883"/>
                </a:lnTo>
                <a:lnTo>
                  <a:pt x="1571" y="892"/>
                </a:lnTo>
                <a:lnTo>
                  <a:pt x="1606" y="900"/>
                </a:lnTo>
                <a:lnTo>
                  <a:pt x="1642" y="902"/>
                </a:lnTo>
                <a:lnTo>
                  <a:pt x="1680" y="901"/>
                </a:lnTo>
                <a:lnTo>
                  <a:pt x="1713" y="897"/>
                </a:lnTo>
                <a:lnTo>
                  <a:pt x="1742" y="890"/>
                </a:lnTo>
                <a:lnTo>
                  <a:pt x="1780" y="876"/>
                </a:lnTo>
                <a:lnTo>
                  <a:pt x="1817" y="860"/>
                </a:lnTo>
                <a:lnTo>
                  <a:pt x="1836" y="875"/>
                </a:lnTo>
                <a:lnTo>
                  <a:pt x="1859" y="886"/>
                </a:lnTo>
                <a:lnTo>
                  <a:pt x="1886" y="895"/>
                </a:lnTo>
                <a:lnTo>
                  <a:pt x="1915" y="900"/>
                </a:lnTo>
                <a:lnTo>
                  <a:pt x="1948" y="902"/>
                </a:lnTo>
                <a:lnTo>
                  <a:pt x="1985" y="899"/>
                </a:lnTo>
                <a:lnTo>
                  <a:pt x="2021" y="893"/>
                </a:lnTo>
                <a:lnTo>
                  <a:pt x="2055" y="882"/>
                </a:lnTo>
                <a:lnTo>
                  <a:pt x="2087" y="867"/>
                </a:lnTo>
                <a:lnTo>
                  <a:pt x="2118" y="849"/>
                </a:lnTo>
                <a:lnTo>
                  <a:pt x="2145" y="828"/>
                </a:lnTo>
                <a:lnTo>
                  <a:pt x="2171" y="806"/>
                </a:lnTo>
                <a:lnTo>
                  <a:pt x="2194" y="780"/>
                </a:lnTo>
                <a:lnTo>
                  <a:pt x="2221" y="742"/>
                </a:lnTo>
                <a:lnTo>
                  <a:pt x="2244" y="702"/>
                </a:lnTo>
                <a:lnTo>
                  <a:pt x="2262" y="658"/>
                </a:lnTo>
                <a:lnTo>
                  <a:pt x="2276" y="614"/>
                </a:lnTo>
                <a:lnTo>
                  <a:pt x="2284" y="568"/>
                </a:lnTo>
                <a:lnTo>
                  <a:pt x="2286" y="521"/>
                </a:lnTo>
                <a:lnTo>
                  <a:pt x="2284" y="475"/>
                </a:lnTo>
                <a:lnTo>
                  <a:pt x="2277" y="432"/>
                </a:lnTo>
                <a:lnTo>
                  <a:pt x="2266" y="392"/>
                </a:lnTo>
                <a:lnTo>
                  <a:pt x="2250" y="355"/>
                </a:lnTo>
                <a:lnTo>
                  <a:pt x="2231" y="321"/>
                </a:lnTo>
                <a:lnTo>
                  <a:pt x="2209" y="290"/>
                </a:lnTo>
                <a:lnTo>
                  <a:pt x="2184" y="262"/>
                </a:lnTo>
                <a:lnTo>
                  <a:pt x="2156" y="237"/>
                </a:lnTo>
                <a:lnTo>
                  <a:pt x="2124" y="216"/>
                </a:lnTo>
                <a:lnTo>
                  <a:pt x="2090" y="196"/>
                </a:lnTo>
                <a:lnTo>
                  <a:pt x="2053" y="181"/>
                </a:lnTo>
                <a:lnTo>
                  <a:pt x="2015" y="167"/>
                </a:lnTo>
                <a:lnTo>
                  <a:pt x="1960" y="155"/>
                </a:lnTo>
                <a:lnTo>
                  <a:pt x="1903" y="148"/>
                </a:lnTo>
                <a:lnTo>
                  <a:pt x="1844" y="144"/>
                </a:lnTo>
                <a:close/>
                <a:moveTo>
                  <a:pt x="3322" y="0"/>
                </a:moveTo>
                <a:lnTo>
                  <a:pt x="3353" y="2"/>
                </a:lnTo>
                <a:lnTo>
                  <a:pt x="3383" y="11"/>
                </a:lnTo>
                <a:lnTo>
                  <a:pt x="3408" y="25"/>
                </a:lnTo>
                <a:lnTo>
                  <a:pt x="3431" y="42"/>
                </a:lnTo>
                <a:lnTo>
                  <a:pt x="3450" y="63"/>
                </a:lnTo>
                <a:lnTo>
                  <a:pt x="3464" y="87"/>
                </a:lnTo>
                <a:lnTo>
                  <a:pt x="3474" y="115"/>
                </a:lnTo>
                <a:lnTo>
                  <a:pt x="3477" y="143"/>
                </a:lnTo>
                <a:lnTo>
                  <a:pt x="3477" y="206"/>
                </a:lnTo>
                <a:lnTo>
                  <a:pt x="1741" y="1537"/>
                </a:lnTo>
                <a:lnTo>
                  <a:pt x="0" y="211"/>
                </a:lnTo>
                <a:lnTo>
                  <a:pt x="0" y="149"/>
                </a:lnTo>
                <a:lnTo>
                  <a:pt x="3" y="120"/>
                </a:lnTo>
                <a:lnTo>
                  <a:pt x="12" y="92"/>
                </a:lnTo>
                <a:lnTo>
                  <a:pt x="27" y="68"/>
                </a:lnTo>
                <a:lnTo>
                  <a:pt x="45" y="47"/>
                </a:lnTo>
                <a:lnTo>
                  <a:pt x="68" y="29"/>
                </a:lnTo>
                <a:lnTo>
                  <a:pt x="94" y="16"/>
                </a:lnTo>
                <a:lnTo>
                  <a:pt x="123" y="8"/>
                </a:lnTo>
                <a:lnTo>
                  <a:pt x="154" y="4"/>
                </a:lnTo>
                <a:lnTo>
                  <a:pt x="3322"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5" name="Freeform 56">
            <a:extLst>
              <a:ext uri="{FF2B5EF4-FFF2-40B4-BE49-F238E27FC236}">
                <a16:creationId xmlns:a16="http://schemas.microsoft.com/office/drawing/2014/main" id="{BAD3FB75-CF0D-4B5B-922E-88AB275FDEF3}"/>
              </a:ext>
            </a:extLst>
          </xdr:cNvPr>
          <xdr:cNvSpPr>
            <a:spLocks noChangeArrowheads="1"/>
          </xdr:cNvSpPr>
        </xdr:nvSpPr>
        <xdr:spPr bwMode="auto">
          <a:xfrm>
            <a:off x="740" y="1209"/>
            <a:ext cx="16" cy="22"/>
          </a:xfrm>
          <a:custGeom>
            <a:avLst/>
            <a:gdLst>
              <a:gd name="T0" fmla="*/ 0 w 218"/>
              <a:gd name="T1" fmla="*/ 0 h 298"/>
              <a:gd name="T2" fmla="*/ 0 w 218"/>
              <a:gd name="T3" fmla="*/ 0 h 298"/>
              <a:gd name="T4" fmla="*/ 0 w 218"/>
              <a:gd name="T5" fmla="*/ 0 h 298"/>
              <a:gd name="T6" fmla="*/ 0 w 218"/>
              <a:gd name="T7" fmla="*/ 0 h 298"/>
              <a:gd name="T8" fmla="*/ 0 w 218"/>
              <a:gd name="T9" fmla="*/ 0 h 298"/>
              <a:gd name="T10" fmla="*/ 0 w 218"/>
              <a:gd name="T11" fmla="*/ 0 h 298"/>
              <a:gd name="T12" fmla="*/ 0 w 218"/>
              <a:gd name="T13" fmla="*/ 0 h 298"/>
              <a:gd name="T14" fmla="*/ 0 w 218"/>
              <a:gd name="T15" fmla="*/ 0 h 298"/>
              <a:gd name="T16" fmla="*/ 0 w 218"/>
              <a:gd name="T17" fmla="*/ 0 h 298"/>
              <a:gd name="T18" fmla="*/ 0 w 218"/>
              <a:gd name="T19" fmla="*/ 0 h 298"/>
              <a:gd name="T20" fmla="*/ 0 w 218"/>
              <a:gd name="T21" fmla="*/ 0 h 298"/>
              <a:gd name="T22" fmla="*/ 0 w 218"/>
              <a:gd name="T23" fmla="*/ 0 h 298"/>
              <a:gd name="T24" fmla="*/ 0 w 218"/>
              <a:gd name="T25" fmla="*/ 0 h 298"/>
              <a:gd name="T26" fmla="*/ 0 w 218"/>
              <a:gd name="T27" fmla="*/ 0 h 298"/>
              <a:gd name="T28" fmla="*/ 0 w 218"/>
              <a:gd name="T29" fmla="*/ 0 h 298"/>
              <a:gd name="T30" fmla="*/ 0 w 218"/>
              <a:gd name="T31" fmla="*/ 0 h 298"/>
              <a:gd name="T32" fmla="*/ 0 w 218"/>
              <a:gd name="T33" fmla="*/ 0 h 298"/>
              <a:gd name="T34" fmla="*/ 0 w 218"/>
              <a:gd name="T35" fmla="*/ 0 h 298"/>
              <a:gd name="T36" fmla="*/ 0 w 218"/>
              <a:gd name="T37" fmla="*/ 0 h 298"/>
              <a:gd name="T38" fmla="*/ 0 w 218"/>
              <a:gd name="T39" fmla="*/ 0 h 298"/>
              <a:gd name="T40" fmla="*/ 0 w 218"/>
              <a:gd name="T41" fmla="*/ 0 h 298"/>
              <a:gd name="T42" fmla="*/ 0 w 218"/>
              <a:gd name="T43" fmla="*/ 0 h 298"/>
              <a:gd name="T44" fmla="*/ 0 w 218"/>
              <a:gd name="T45" fmla="*/ 0 h 298"/>
              <a:gd name="T46" fmla="*/ 0 w 218"/>
              <a:gd name="T47" fmla="*/ 0 h 298"/>
              <a:gd name="T48" fmla="*/ 0 w 218"/>
              <a:gd name="T49" fmla="*/ 0 h 298"/>
              <a:gd name="T50" fmla="*/ 0 w 218"/>
              <a:gd name="T51" fmla="*/ 0 h 298"/>
              <a:gd name="T52" fmla="*/ 0 w 218"/>
              <a:gd name="T53" fmla="*/ 0 h 29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18"/>
              <a:gd name="T82" fmla="*/ 0 h 298"/>
              <a:gd name="T83" fmla="*/ 218 w 218"/>
              <a:gd name="T84" fmla="*/ 298 h 298"/>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18" h="298">
                <a:moveTo>
                  <a:pt x="168" y="0"/>
                </a:moveTo>
                <a:lnTo>
                  <a:pt x="193" y="0"/>
                </a:lnTo>
                <a:lnTo>
                  <a:pt x="218" y="5"/>
                </a:lnTo>
                <a:lnTo>
                  <a:pt x="167" y="285"/>
                </a:lnTo>
                <a:lnTo>
                  <a:pt x="147" y="290"/>
                </a:lnTo>
                <a:lnTo>
                  <a:pt x="129" y="295"/>
                </a:lnTo>
                <a:lnTo>
                  <a:pt x="109" y="297"/>
                </a:lnTo>
                <a:lnTo>
                  <a:pt x="86" y="298"/>
                </a:lnTo>
                <a:lnTo>
                  <a:pt x="68" y="297"/>
                </a:lnTo>
                <a:lnTo>
                  <a:pt x="51" y="292"/>
                </a:lnTo>
                <a:lnTo>
                  <a:pt x="37" y="285"/>
                </a:lnTo>
                <a:lnTo>
                  <a:pt x="24" y="275"/>
                </a:lnTo>
                <a:lnTo>
                  <a:pt x="14" y="263"/>
                </a:lnTo>
                <a:lnTo>
                  <a:pt x="7" y="246"/>
                </a:lnTo>
                <a:lnTo>
                  <a:pt x="2" y="226"/>
                </a:lnTo>
                <a:lnTo>
                  <a:pt x="0" y="202"/>
                </a:lnTo>
                <a:lnTo>
                  <a:pt x="4" y="163"/>
                </a:lnTo>
                <a:lnTo>
                  <a:pt x="12" y="126"/>
                </a:lnTo>
                <a:lnTo>
                  <a:pt x="21" y="101"/>
                </a:lnTo>
                <a:lnTo>
                  <a:pt x="32" y="80"/>
                </a:lnTo>
                <a:lnTo>
                  <a:pt x="45" y="61"/>
                </a:lnTo>
                <a:lnTo>
                  <a:pt x="61" y="43"/>
                </a:lnTo>
                <a:lnTo>
                  <a:pt x="78" y="28"/>
                </a:lnTo>
                <a:lnTo>
                  <a:pt x="98" y="15"/>
                </a:lnTo>
                <a:lnTo>
                  <a:pt x="119" y="7"/>
                </a:lnTo>
                <a:lnTo>
                  <a:pt x="143" y="1"/>
                </a:lnTo>
                <a:lnTo>
                  <a:pt x="168"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402647</xdr:colOff>
      <xdr:row>0</xdr:row>
      <xdr:rowOff>170583</xdr:rowOff>
    </xdr:from>
    <xdr:to>
      <xdr:col>1</xdr:col>
      <xdr:colOff>1091046</xdr:colOff>
      <xdr:row>6</xdr:row>
      <xdr:rowOff>163317</xdr:rowOff>
    </xdr:to>
    <xdr:sp macro="" textlink="">
      <xdr:nvSpPr>
        <xdr:cNvPr id="42" name="Teardrop 41">
          <a:extLst>
            <a:ext uri="{FF2B5EF4-FFF2-40B4-BE49-F238E27FC236}">
              <a16:creationId xmlns:a16="http://schemas.microsoft.com/office/drawing/2014/main" id="{F941702D-6F1D-4428-B14F-EF644E365818}"/>
            </a:ext>
          </a:extLst>
        </xdr:cNvPr>
        <xdr:cNvSpPr/>
      </xdr:nvSpPr>
      <xdr:spPr>
        <a:xfrm rot="10800000">
          <a:off x="402647" y="170583"/>
          <a:ext cx="1588944" cy="1655279"/>
        </a:xfrm>
        <a:prstGeom prst="teardrop">
          <a:avLst/>
        </a:prstGeom>
        <a:solidFill>
          <a:srgbClr val="00245D"/>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rgbClr val="FFFFFF"/>
            </a:solidFill>
            <a:effectLst/>
            <a:uLnTx/>
            <a:uFillTx/>
            <a:latin typeface="Calibri"/>
            <a:ea typeface="+mn-ea"/>
            <a:cs typeface="+mn-cs"/>
          </a:endParaRPr>
        </a:p>
      </xdr:txBody>
    </xdr:sp>
    <xdr:clientData/>
  </xdr:twoCellAnchor>
  <xdr:twoCellAnchor editAs="oneCell">
    <xdr:from>
      <xdr:col>0</xdr:col>
      <xdr:colOff>505691</xdr:colOff>
      <xdr:row>2</xdr:row>
      <xdr:rowOff>367146</xdr:rowOff>
    </xdr:from>
    <xdr:to>
      <xdr:col>1</xdr:col>
      <xdr:colOff>900546</xdr:colOff>
      <xdr:row>4</xdr:row>
      <xdr:rowOff>68894</xdr:rowOff>
    </xdr:to>
    <xdr:pic>
      <xdr:nvPicPr>
        <xdr:cNvPr id="43" name="Picture 42" descr="ENW-logo_white.png">
          <a:extLst>
            <a:ext uri="{FF2B5EF4-FFF2-40B4-BE49-F238E27FC236}">
              <a16:creationId xmlns:a16="http://schemas.microsoft.com/office/drawing/2014/main" id="{767ED6D1-82EE-4661-9A12-14F4B6D3FD14}"/>
            </a:ext>
          </a:extLst>
        </xdr:cNvPr>
        <xdr:cNvPicPr>
          <a:picLocks noChangeAspect="1"/>
        </xdr:cNvPicPr>
      </xdr:nvPicPr>
      <xdr:blipFill>
        <a:blip xmlns:r="http://schemas.openxmlformats.org/officeDocument/2006/relationships" r:embed="rId1" cstate="print"/>
        <a:stretch>
          <a:fillRect/>
        </a:stretch>
      </xdr:blipFill>
      <xdr:spPr>
        <a:xfrm>
          <a:off x="505691" y="748146"/>
          <a:ext cx="1295400" cy="602293"/>
        </a:xfrm>
        <a:prstGeom prst="rect">
          <a:avLst/>
        </a:prstGeom>
      </xdr:spPr>
    </xdr:pic>
    <xdr:clientData/>
  </xdr:twoCellAnchor>
  <xdr:twoCellAnchor editAs="oneCell">
    <xdr:from>
      <xdr:col>11</xdr:col>
      <xdr:colOff>87752</xdr:colOff>
      <xdr:row>3</xdr:row>
      <xdr:rowOff>51593</xdr:rowOff>
    </xdr:from>
    <xdr:to>
      <xdr:col>12</xdr:col>
      <xdr:colOff>692647</xdr:colOff>
      <xdr:row>4</xdr:row>
      <xdr:rowOff>180006</xdr:rowOff>
    </xdr:to>
    <xdr:pic>
      <xdr:nvPicPr>
        <xdr:cNvPr id="64" name="Picture 63" descr="Piclo | Bethnal Green Ventures">
          <a:hlinkClick xmlns:r="http://schemas.openxmlformats.org/officeDocument/2006/relationships" r:id="rId2"/>
          <a:extLst>
            <a:ext uri="{FF2B5EF4-FFF2-40B4-BE49-F238E27FC236}">
              <a16:creationId xmlns:a16="http://schemas.microsoft.com/office/drawing/2014/main" id="{825C1B21-82A9-47E4-9ADB-9BE4FBD64E3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584" b="29172"/>
        <a:stretch/>
      </xdr:blipFill>
      <xdr:spPr bwMode="auto">
        <a:xfrm>
          <a:off x="10529533" y="896937"/>
          <a:ext cx="1176395" cy="58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87312</xdr:colOff>
      <xdr:row>10</xdr:row>
      <xdr:rowOff>89518</xdr:rowOff>
    </xdr:from>
    <xdr:to>
      <xdr:col>12</xdr:col>
      <xdr:colOff>714904</xdr:colOff>
      <xdr:row>11</xdr:row>
      <xdr:rowOff>451998</xdr:rowOff>
    </xdr:to>
    <xdr:grpSp>
      <xdr:nvGrpSpPr>
        <xdr:cNvPr id="65" name="Group 64">
          <a:hlinkClick xmlns:r="http://schemas.openxmlformats.org/officeDocument/2006/relationships" r:id="rId4"/>
          <a:extLst>
            <a:ext uri="{FF2B5EF4-FFF2-40B4-BE49-F238E27FC236}">
              <a16:creationId xmlns:a16="http://schemas.microsoft.com/office/drawing/2014/main" id="{3F784F11-30ED-4E74-B3A7-085D76048BC3}"/>
            </a:ext>
          </a:extLst>
        </xdr:cNvPr>
        <xdr:cNvGrpSpPr/>
      </xdr:nvGrpSpPr>
      <xdr:grpSpPr>
        <a:xfrm>
          <a:off x="10515826" y="2571461"/>
          <a:ext cx="1215421" cy="743480"/>
          <a:chOff x="8678333" y="1721557"/>
          <a:chExt cx="1262945" cy="564444"/>
        </a:xfrm>
      </xdr:grpSpPr>
      <xdr:sp macro="" textlink="">
        <xdr:nvSpPr>
          <xdr:cNvPr id="66" name="Rectangle 65">
            <a:extLst>
              <a:ext uri="{FF2B5EF4-FFF2-40B4-BE49-F238E27FC236}">
                <a16:creationId xmlns:a16="http://schemas.microsoft.com/office/drawing/2014/main" id="{2170A16D-42B6-4E4F-BE61-4BD3C5808547}"/>
              </a:ext>
            </a:extLst>
          </xdr:cNvPr>
          <xdr:cNvSpPr/>
        </xdr:nvSpPr>
        <xdr:spPr>
          <a:xfrm>
            <a:off x="8678333" y="1721557"/>
            <a:ext cx="1262945" cy="56444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67" name="Picture 66" descr="ENW-logo_white.png">
            <a:extLst>
              <a:ext uri="{FF2B5EF4-FFF2-40B4-BE49-F238E27FC236}">
                <a16:creationId xmlns:a16="http://schemas.microsoft.com/office/drawing/2014/main" id="{B67A856A-23AB-4923-B244-B048666CAACF}"/>
              </a:ext>
            </a:extLst>
          </xdr:cNvPr>
          <xdr:cNvPicPr>
            <a:picLocks noChangeAspect="1"/>
          </xdr:cNvPicPr>
        </xdr:nvPicPr>
        <xdr:blipFill>
          <a:blip xmlns:r="http://schemas.openxmlformats.org/officeDocument/2006/relationships" r:embed="rId1" cstate="print"/>
          <a:stretch>
            <a:fillRect/>
          </a:stretch>
        </xdr:blipFill>
        <xdr:spPr>
          <a:xfrm>
            <a:off x="8771437" y="1765056"/>
            <a:ext cx="1076737" cy="477446"/>
          </a:xfrm>
          <a:prstGeom prst="rect">
            <a:avLst/>
          </a:prstGeom>
        </xdr:spPr>
      </xdr:pic>
    </xdr:grpSp>
    <xdr:clientData/>
  </xdr:twoCellAnchor>
  <xdr:twoCellAnchor>
    <xdr:from>
      <xdr:col>11</xdr:col>
      <xdr:colOff>303389</xdr:colOff>
      <xdr:row>14</xdr:row>
      <xdr:rowOff>68841</xdr:rowOff>
    </xdr:from>
    <xdr:to>
      <xdr:col>12</xdr:col>
      <xdr:colOff>529166</xdr:colOff>
      <xdr:row>15</xdr:row>
      <xdr:rowOff>107157</xdr:rowOff>
    </xdr:to>
    <xdr:grpSp>
      <xdr:nvGrpSpPr>
        <xdr:cNvPr id="68" name="Group 67">
          <a:hlinkClick xmlns:r="http://schemas.openxmlformats.org/officeDocument/2006/relationships" r:id="rId5"/>
          <a:extLst>
            <a:ext uri="{FF2B5EF4-FFF2-40B4-BE49-F238E27FC236}">
              <a16:creationId xmlns:a16="http://schemas.microsoft.com/office/drawing/2014/main" id="{54E35308-7F50-4474-ABB6-7A587227D846}"/>
            </a:ext>
          </a:extLst>
        </xdr:cNvPr>
        <xdr:cNvGrpSpPr>
          <a:grpSpLocks noChangeAspect="1"/>
        </xdr:cNvGrpSpPr>
      </xdr:nvGrpSpPr>
      <xdr:grpSpPr bwMode="auto">
        <a:xfrm>
          <a:off x="10731903" y="4259841"/>
          <a:ext cx="813606" cy="615259"/>
          <a:chOff x="616" y="1171"/>
          <a:chExt cx="267" cy="192"/>
        </a:xfrm>
        <a:solidFill>
          <a:srgbClr val="002060"/>
        </a:solidFill>
      </xdr:grpSpPr>
      <xdr:sp macro="" textlink="">
        <xdr:nvSpPr>
          <xdr:cNvPr id="69" name="Freeform 52">
            <a:extLst>
              <a:ext uri="{FF2B5EF4-FFF2-40B4-BE49-F238E27FC236}">
                <a16:creationId xmlns:a16="http://schemas.microsoft.com/office/drawing/2014/main" id="{98024C91-52E0-447F-BD6D-8ED0AE2B2413}"/>
              </a:ext>
            </a:extLst>
          </xdr:cNvPr>
          <xdr:cNvSpPr>
            <a:spLocks noChangeArrowheads="1"/>
          </xdr:cNvSpPr>
        </xdr:nvSpPr>
        <xdr:spPr bwMode="auto">
          <a:xfrm>
            <a:off x="616" y="1261"/>
            <a:ext cx="267" cy="102"/>
          </a:xfrm>
          <a:custGeom>
            <a:avLst/>
            <a:gdLst>
              <a:gd name="T0" fmla="*/ 0 w 3477"/>
              <a:gd name="T1" fmla="*/ 0 h 1338"/>
              <a:gd name="T2" fmla="*/ 0 w 3477"/>
              <a:gd name="T3" fmla="*/ 0 h 1338"/>
              <a:gd name="T4" fmla="*/ 0 w 3477"/>
              <a:gd name="T5" fmla="*/ 0 h 1338"/>
              <a:gd name="T6" fmla="*/ 0 w 3477"/>
              <a:gd name="T7" fmla="*/ 0 h 1338"/>
              <a:gd name="T8" fmla="*/ 0 w 3477"/>
              <a:gd name="T9" fmla="*/ 0 h 1338"/>
              <a:gd name="T10" fmla="*/ 0 w 3477"/>
              <a:gd name="T11" fmla="*/ 0 h 1338"/>
              <a:gd name="T12" fmla="*/ 0 w 3477"/>
              <a:gd name="T13" fmla="*/ 0 h 1338"/>
              <a:gd name="T14" fmla="*/ 0 w 3477"/>
              <a:gd name="T15" fmla="*/ 0 h 1338"/>
              <a:gd name="T16" fmla="*/ 0 w 3477"/>
              <a:gd name="T17" fmla="*/ 0 h 1338"/>
              <a:gd name="T18" fmla="*/ 0 w 3477"/>
              <a:gd name="T19" fmla="*/ 0 h 1338"/>
              <a:gd name="T20" fmla="*/ 0 w 3477"/>
              <a:gd name="T21" fmla="*/ 0 h 1338"/>
              <a:gd name="T22" fmla="*/ 0 w 3477"/>
              <a:gd name="T23" fmla="*/ 0 h 1338"/>
              <a:gd name="T24" fmla="*/ 0 w 3477"/>
              <a:gd name="T25" fmla="*/ 0 h 1338"/>
              <a:gd name="T26" fmla="*/ 0 w 3477"/>
              <a:gd name="T27" fmla="*/ 0 h 1338"/>
              <a:gd name="T28" fmla="*/ 0 w 3477"/>
              <a:gd name="T29" fmla="*/ 0 h 1338"/>
              <a:gd name="T30" fmla="*/ 0 w 3477"/>
              <a:gd name="T31" fmla="*/ 0 h 1338"/>
              <a:gd name="T32" fmla="*/ 0 w 3477"/>
              <a:gd name="T33" fmla="*/ 0 h 1338"/>
              <a:gd name="T34" fmla="*/ 0 w 3477"/>
              <a:gd name="T35" fmla="*/ 0 h 1338"/>
              <a:gd name="T36" fmla="*/ 0 w 3477"/>
              <a:gd name="T37" fmla="*/ 0 h 1338"/>
              <a:gd name="T38" fmla="*/ 0 w 3477"/>
              <a:gd name="T39" fmla="*/ 0 h 1338"/>
              <a:gd name="T40" fmla="*/ 0 w 3477"/>
              <a:gd name="T41" fmla="*/ 0 h 1338"/>
              <a:gd name="T42" fmla="*/ 0 w 3477"/>
              <a:gd name="T43" fmla="*/ 0 h 1338"/>
              <a:gd name="T44" fmla="*/ 0 w 3477"/>
              <a:gd name="T45" fmla="*/ 0 h 1338"/>
              <a:gd name="T46" fmla="*/ 0 w 3477"/>
              <a:gd name="T47" fmla="*/ 0 h 1338"/>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477"/>
              <a:gd name="T73" fmla="*/ 0 h 1338"/>
              <a:gd name="T74" fmla="*/ 3477 w 3477"/>
              <a:gd name="T75" fmla="*/ 1338 h 1338"/>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477" h="1338">
                <a:moveTo>
                  <a:pt x="2557" y="0"/>
                </a:moveTo>
                <a:lnTo>
                  <a:pt x="3476" y="912"/>
                </a:lnTo>
                <a:lnTo>
                  <a:pt x="3477" y="1189"/>
                </a:lnTo>
                <a:lnTo>
                  <a:pt x="3474" y="1217"/>
                </a:lnTo>
                <a:lnTo>
                  <a:pt x="3465" y="1245"/>
                </a:lnTo>
                <a:lnTo>
                  <a:pt x="3451" y="1269"/>
                </a:lnTo>
                <a:lnTo>
                  <a:pt x="3431" y="1291"/>
                </a:lnTo>
                <a:lnTo>
                  <a:pt x="3409" y="1309"/>
                </a:lnTo>
                <a:lnTo>
                  <a:pt x="3383" y="1321"/>
                </a:lnTo>
                <a:lnTo>
                  <a:pt x="3354" y="1330"/>
                </a:lnTo>
                <a:lnTo>
                  <a:pt x="3322" y="1333"/>
                </a:lnTo>
                <a:lnTo>
                  <a:pt x="155" y="1338"/>
                </a:lnTo>
                <a:lnTo>
                  <a:pt x="124" y="1335"/>
                </a:lnTo>
                <a:lnTo>
                  <a:pt x="95" y="1327"/>
                </a:lnTo>
                <a:lnTo>
                  <a:pt x="69" y="1314"/>
                </a:lnTo>
                <a:lnTo>
                  <a:pt x="46" y="1296"/>
                </a:lnTo>
                <a:lnTo>
                  <a:pt x="27" y="1275"/>
                </a:lnTo>
                <a:lnTo>
                  <a:pt x="13" y="1250"/>
                </a:lnTo>
                <a:lnTo>
                  <a:pt x="3" y="1223"/>
                </a:lnTo>
                <a:lnTo>
                  <a:pt x="0" y="1194"/>
                </a:lnTo>
                <a:lnTo>
                  <a:pt x="0" y="916"/>
                </a:lnTo>
                <a:lnTo>
                  <a:pt x="917" y="3"/>
                </a:lnTo>
                <a:lnTo>
                  <a:pt x="1738" y="628"/>
                </a:lnTo>
                <a:lnTo>
                  <a:pt x="2557"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0" name="Freeform 53">
            <a:extLst>
              <a:ext uri="{FF2B5EF4-FFF2-40B4-BE49-F238E27FC236}">
                <a16:creationId xmlns:a16="http://schemas.microsoft.com/office/drawing/2014/main" id="{80940027-6EAC-4199-977D-A7BDF706EB5F}"/>
              </a:ext>
            </a:extLst>
          </xdr:cNvPr>
          <xdr:cNvSpPr>
            <a:spLocks noChangeArrowheads="1"/>
          </xdr:cNvSpPr>
        </xdr:nvSpPr>
        <xdr:spPr bwMode="auto">
          <a:xfrm>
            <a:off x="616" y="1208"/>
            <a:ext cx="55" cy="96"/>
          </a:xfrm>
          <a:custGeom>
            <a:avLst/>
            <a:gdLst>
              <a:gd name="T0" fmla="*/ 0 w 725"/>
              <a:gd name="T1" fmla="*/ 0 h 1271"/>
              <a:gd name="T2" fmla="*/ 0 w 725"/>
              <a:gd name="T3" fmla="*/ 0 h 1271"/>
              <a:gd name="T4" fmla="*/ 0 w 725"/>
              <a:gd name="T5" fmla="*/ 0 h 1271"/>
              <a:gd name="T6" fmla="*/ 0 w 725"/>
              <a:gd name="T7" fmla="*/ 0 h 1271"/>
              <a:gd name="T8" fmla="*/ 0 60000 65536"/>
              <a:gd name="T9" fmla="*/ 0 60000 65536"/>
              <a:gd name="T10" fmla="*/ 0 60000 65536"/>
              <a:gd name="T11" fmla="*/ 0 60000 65536"/>
              <a:gd name="T12" fmla="*/ 0 w 725"/>
              <a:gd name="T13" fmla="*/ 0 h 1271"/>
              <a:gd name="T14" fmla="*/ 725 w 725"/>
              <a:gd name="T15" fmla="*/ 1271 h 1271"/>
            </a:gdLst>
            <a:ahLst/>
            <a:cxnLst>
              <a:cxn ang="T8">
                <a:pos x="T0" y="T1"/>
              </a:cxn>
              <a:cxn ang="T9">
                <a:pos x="T2" y="T3"/>
              </a:cxn>
              <a:cxn ang="T10">
                <a:pos x="T4" y="T5"/>
              </a:cxn>
              <a:cxn ang="T11">
                <a:pos x="T6" y="T7"/>
              </a:cxn>
            </a:cxnLst>
            <a:rect l="T12" t="T13" r="T14" b="T15"/>
            <a:pathLst>
              <a:path w="725" h="1271">
                <a:moveTo>
                  <a:pt x="0" y="0"/>
                </a:moveTo>
                <a:lnTo>
                  <a:pt x="725" y="552"/>
                </a:lnTo>
                <a:lnTo>
                  <a:pt x="2" y="1271"/>
                </a:lnTo>
                <a:lnTo>
                  <a:pt x="0"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1" name="Freeform 54">
            <a:extLst>
              <a:ext uri="{FF2B5EF4-FFF2-40B4-BE49-F238E27FC236}">
                <a16:creationId xmlns:a16="http://schemas.microsoft.com/office/drawing/2014/main" id="{0288E6B6-4FB0-47EA-B530-2184627481D0}"/>
              </a:ext>
            </a:extLst>
          </xdr:cNvPr>
          <xdr:cNvSpPr>
            <a:spLocks noChangeArrowheads="1"/>
          </xdr:cNvSpPr>
        </xdr:nvSpPr>
        <xdr:spPr bwMode="auto">
          <a:xfrm>
            <a:off x="828" y="1207"/>
            <a:ext cx="55" cy="97"/>
          </a:xfrm>
          <a:custGeom>
            <a:avLst/>
            <a:gdLst>
              <a:gd name="T0" fmla="*/ 0 w 725"/>
              <a:gd name="T1" fmla="*/ 0 h 1272"/>
              <a:gd name="T2" fmla="*/ 0 w 725"/>
              <a:gd name="T3" fmla="*/ 0 h 1272"/>
              <a:gd name="T4" fmla="*/ 0 w 725"/>
              <a:gd name="T5" fmla="*/ 0 h 1272"/>
              <a:gd name="T6" fmla="*/ 0 w 725"/>
              <a:gd name="T7" fmla="*/ 0 h 1272"/>
              <a:gd name="T8" fmla="*/ 0 60000 65536"/>
              <a:gd name="T9" fmla="*/ 0 60000 65536"/>
              <a:gd name="T10" fmla="*/ 0 60000 65536"/>
              <a:gd name="T11" fmla="*/ 0 60000 65536"/>
              <a:gd name="T12" fmla="*/ 0 w 725"/>
              <a:gd name="T13" fmla="*/ 0 h 1272"/>
              <a:gd name="T14" fmla="*/ 725 w 725"/>
              <a:gd name="T15" fmla="*/ 1272 h 1272"/>
            </a:gdLst>
            <a:ahLst/>
            <a:cxnLst>
              <a:cxn ang="T8">
                <a:pos x="T0" y="T1"/>
              </a:cxn>
              <a:cxn ang="T9">
                <a:pos x="T2" y="T3"/>
              </a:cxn>
              <a:cxn ang="T10">
                <a:pos x="T4" y="T5"/>
              </a:cxn>
              <a:cxn ang="T11">
                <a:pos x="T6" y="T7"/>
              </a:cxn>
            </a:cxnLst>
            <a:rect l="T12" t="T13" r="T14" b="T15"/>
            <a:pathLst>
              <a:path w="725" h="1272">
                <a:moveTo>
                  <a:pt x="723" y="0"/>
                </a:moveTo>
                <a:lnTo>
                  <a:pt x="725" y="1272"/>
                </a:lnTo>
                <a:lnTo>
                  <a:pt x="0" y="554"/>
                </a:lnTo>
                <a:lnTo>
                  <a:pt x="723"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2" name="Freeform 55">
            <a:extLst>
              <a:ext uri="{FF2B5EF4-FFF2-40B4-BE49-F238E27FC236}">
                <a16:creationId xmlns:a16="http://schemas.microsoft.com/office/drawing/2014/main" id="{AE966D61-7277-4A67-BE88-C1550AB01773}"/>
              </a:ext>
            </a:extLst>
          </xdr:cNvPr>
          <xdr:cNvSpPr>
            <a:spLocks noChangeArrowheads="1"/>
          </xdr:cNvSpPr>
        </xdr:nvSpPr>
        <xdr:spPr bwMode="auto">
          <a:xfrm>
            <a:off x="616" y="1171"/>
            <a:ext cx="266" cy="117"/>
          </a:xfrm>
          <a:custGeom>
            <a:avLst/>
            <a:gdLst>
              <a:gd name="T0" fmla="*/ 0 w 3477"/>
              <a:gd name="T1" fmla="*/ 0 h 1537"/>
              <a:gd name="T2" fmla="*/ 0 w 3477"/>
              <a:gd name="T3" fmla="*/ 0 h 1537"/>
              <a:gd name="T4" fmla="*/ 0 w 3477"/>
              <a:gd name="T5" fmla="*/ 0 h 1537"/>
              <a:gd name="T6" fmla="*/ 0 w 3477"/>
              <a:gd name="T7" fmla="*/ 0 h 1537"/>
              <a:gd name="T8" fmla="*/ 0 w 3477"/>
              <a:gd name="T9" fmla="*/ 0 h 1537"/>
              <a:gd name="T10" fmla="*/ 0 w 3477"/>
              <a:gd name="T11" fmla="*/ 0 h 1537"/>
              <a:gd name="T12" fmla="*/ 0 w 3477"/>
              <a:gd name="T13" fmla="*/ 0 h 1537"/>
              <a:gd name="T14" fmla="*/ 0 w 3477"/>
              <a:gd name="T15" fmla="*/ 0 h 1537"/>
              <a:gd name="T16" fmla="*/ 0 w 3477"/>
              <a:gd name="T17" fmla="*/ 0 h 1537"/>
              <a:gd name="T18" fmla="*/ 0 w 3477"/>
              <a:gd name="T19" fmla="*/ 0 h 1537"/>
              <a:gd name="T20" fmla="*/ 0 w 3477"/>
              <a:gd name="T21" fmla="*/ 0 h 1537"/>
              <a:gd name="T22" fmla="*/ 0 w 3477"/>
              <a:gd name="T23" fmla="*/ 0 h 1537"/>
              <a:gd name="T24" fmla="*/ 0 w 3477"/>
              <a:gd name="T25" fmla="*/ 0 h 1537"/>
              <a:gd name="T26" fmla="*/ 0 w 3477"/>
              <a:gd name="T27" fmla="*/ 0 h 1537"/>
              <a:gd name="T28" fmla="*/ 0 w 3477"/>
              <a:gd name="T29" fmla="*/ 0 h 1537"/>
              <a:gd name="T30" fmla="*/ 0 w 3477"/>
              <a:gd name="T31" fmla="*/ 0 h 1537"/>
              <a:gd name="T32" fmla="*/ 0 w 3477"/>
              <a:gd name="T33" fmla="*/ 0 h 1537"/>
              <a:gd name="T34" fmla="*/ 0 w 3477"/>
              <a:gd name="T35" fmla="*/ 0 h 1537"/>
              <a:gd name="T36" fmla="*/ 0 w 3477"/>
              <a:gd name="T37" fmla="*/ 0 h 1537"/>
              <a:gd name="T38" fmla="*/ 0 w 3477"/>
              <a:gd name="T39" fmla="*/ 0 h 1537"/>
              <a:gd name="T40" fmla="*/ 0 w 3477"/>
              <a:gd name="T41" fmla="*/ 0 h 1537"/>
              <a:gd name="T42" fmla="*/ 0 w 3477"/>
              <a:gd name="T43" fmla="*/ 0 h 1537"/>
              <a:gd name="T44" fmla="*/ 0 w 3477"/>
              <a:gd name="T45" fmla="*/ 0 h 1537"/>
              <a:gd name="T46" fmla="*/ 0 w 3477"/>
              <a:gd name="T47" fmla="*/ 0 h 1537"/>
              <a:gd name="T48" fmla="*/ 0 w 3477"/>
              <a:gd name="T49" fmla="*/ 0 h 1537"/>
              <a:gd name="T50" fmla="*/ 0 w 3477"/>
              <a:gd name="T51" fmla="*/ 0 h 1537"/>
              <a:gd name="T52" fmla="*/ 0 w 3477"/>
              <a:gd name="T53" fmla="*/ 0 h 1537"/>
              <a:gd name="T54" fmla="*/ 0 w 3477"/>
              <a:gd name="T55" fmla="*/ 0 h 1537"/>
              <a:gd name="T56" fmla="*/ 0 w 3477"/>
              <a:gd name="T57" fmla="*/ 0 h 1537"/>
              <a:gd name="T58" fmla="*/ 0 w 3477"/>
              <a:gd name="T59" fmla="*/ 0 h 1537"/>
              <a:gd name="T60" fmla="*/ 0 w 3477"/>
              <a:gd name="T61" fmla="*/ 0 h 1537"/>
              <a:gd name="T62" fmla="*/ 0 w 3477"/>
              <a:gd name="T63" fmla="*/ 0 h 1537"/>
              <a:gd name="T64" fmla="*/ 0 w 3477"/>
              <a:gd name="T65" fmla="*/ 0 h 1537"/>
              <a:gd name="T66" fmla="*/ 0 w 3477"/>
              <a:gd name="T67" fmla="*/ 0 h 1537"/>
              <a:gd name="T68" fmla="*/ 0 w 3477"/>
              <a:gd name="T69" fmla="*/ 0 h 1537"/>
              <a:gd name="T70" fmla="*/ 0 w 3477"/>
              <a:gd name="T71" fmla="*/ 0 h 1537"/>
              <a:gd name="T72" fmla="*/ 0 w 3477"/>
              <a:gd name="T73" fmla="*/ 0 h 1537"/>
              <a:gd name="T74" fmla="*/ 0 w 3477"/>
              <a:gd name="T75" fmla="*/ 0 h 1537"/>
              <a:gd name="T76" fmla="*/ 0 w 3477"/>
              <a:gd name="T77" fmla="*/ 0 h 1537"/>
              <a:gd name="T78" fmla="*/ 0 w 3477"/>
              <a:gd name="T79" fmla="*/ 0 h 1537"/>
              <a:gd name="T80" fmla="*/ 0 w 3477"/>
              <a:gd name="T81" fmla="*/ 0 h 1537"/>
              <a:gd name="T82" fmla="*/ 0 w 3477"/>
              <a:gd name="T83" fmla="*/ 0 h 1537"/>
              <a:gd name="T84" fmla="*/ 0 w 3477"/>
              <a:gd name="T85" fmla="*/ 0 h 1537"/>
              <a:gd name="T86" fmla="*/ 0 w 3477"/>
              <a:gd name="T87" fmla="*/ 0 h 1537"/>
              <a:gd name="T88" fmla="*/ 0 w 3477"/>
              <a:gd name="T89" fmla="*/ 0 h 1537"/>
              <a:gd name="T90" fmla="*/ 0 w 3477"/>
              <a:gd name="T91" fmla="*/ 0 h 1537"/>
              <a:gd name="T92" fmla="*/ 0 w 3477"/>
              <a:gd name="T93" fmla="*/ 0 h 1537"/>
              <a:gd name="T94" fmla="*/ 0 w 3477"/>
              <a:gd name="T95" fmla="*/ 0 h 1537"/>
              <a:gd name="T96" fmla="*/ 0 w 3477"/>
              <a:gd name="T97" fmla="*/ 0 h 1537"/>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3477"/>
              <a:gd name="T148" fmla="*/ 0 h 1537"/>
              <a:gd name="T149" fmla="*/ 3477 w 3477"/>
              <a:gd name="T150" fmla="*/ 1537 h 1537"/>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3477" h="1537">
                <a:moveTo>
                  <a:pt x="1844" y="144"/>
                </a:moveTo>
                <a:lnTo>
                  <a:pt x="1778" y="147"/>
                </a:lnTo>
                <a:lnTo>
                  <a:pt x="1716" y="153"/>
                </a:lnTo>
                <a:lnTo>
                  <a:pt x="1658" y="164"/>
                </a:lnTo>
                <a:lnTo>
                  <a:pt x="1603" y="178"/>
                </a:lnTo>
                <a:lnTo>
                  <a:pt x="1552" y="198"/>
                </a:lnTo>
                <a:lnTo>
                  <a:pt x="1504" y="220"/>
                </a:lnTo>
                <a:lnTo>
                  <a:pt x="1460" y="244"/>
                </a:lnTo>
                <a:lnTo>
                  <a:pt x="1419" y="271"/>
                </a:lnTo>
                <a:lnTo>
                  <a:pt x="1382" y="299"/>
                </a:lnTo>
                <a:lnTo>
                  <a:pt x="1348" y="331"/>
                </a:lnTo>
                <a:lnTo>
                  <a:pt x="1311" y="374"/>
                </a:lnTo>
                <a:lnTo>
                  <a:pt x="1279" y="418"/>
                </a:lnTo>
                <a:lnTo>
                  <a:pt x="1252" y="466"/>
                </a:lnTo>
                <a:lnTo>
                  <a:pt x="1231" y="515"/>
                </a:lnTo>
                <a:lnTo>
                  <a:pt x="1214" y="566"/>
                </a:lnTo>
                <a:lnTo>
                  <a:pt x="1201" y="617"/>
                </a:lnTo>
                <a:lnTo>
                  <a:pt x="1194" y="667"/>
                </a:lnTo>
                <a:lnTo>
                  <a:pt x="1191" y="717"/>
                </a:lnTo>
                <a:lnTo>
                  <a:pt x="1194" y="768"/>
                </a:lnTo>
                <a:lnTo>
                  <a:pt x="1201" y="815"/>
                </a:lnTo>
                <a:lnTo>
                  <a:pt x="1212" y="860"/>
                </a:lnTo>
                <a:lnTo>
                  <a:pt x="1228" y="900"/>
                </a:lnTo>
                <a:lnTo>
                  <a:pt x="1248" y="936"/>
                </a:lnTo>
                <a:lnTo>
                  <a:pt x="1270" y="970"/>
                </a:lnTo>
                <a:lnTo>
                  <a:pt x="1296" y="1000"/>
                </a:lnTo>
                <a:lnTo>
                  <a:pt x="1326" y="1027"/>
                </a:lnTo>
                <a:lnTo>
                  <a:pt x="1358" y="1051"/>
                </a:lnTo>
                <a:lnTo>
                  <a:pt x="1393" y="1071"/>
                </a:lnTo>
                <a:lnTo>
                  <a:pt x="1430" y="1088"/>
                </a:lnTo>
                <a:lnTo>
                  <a:pt x="1470" y="1103"/>
                </a:lnTo>
                <a:lnTo>
                  <a:pt x="1526" y="1116"/>
                </a:lnTo>
                <a:lnTo>
                  <a:pt x="1584" y="1124"/>
                </a:lnTo>
                <a:lnTo>
                  <a:pt x="1644" y="1126"/>
                </a:lnTo>
                <a:lnTo>
                  <a:pt x="1682" y="1126"/>
                </a:lnTo>
                <a:lnTo>
                  <a:pt x="1720" y="1123"/>
                </a:lnTo>
                <a:lnTo>
                  <a:pt x="1759" y="1120"/>
                </a:lnTo>
                <a:lnTo>
                  <a:pt x="1795" y="1116"/>
                </a:lnTo>
                <a:lnTo>
                  <a:pt x="1827" y="1109"/>
                </a:lnTo>
                <a:lnTo>
                  <a:pt x="1858" y="1102"/>
                </a:lnTo>
                <a:lnTo>
                  <a:pt x="1886" y="1093"/>
                </a:lnTo>
                <a:lnTo>
                  <a:pt x="1909" y="1084"/>
                </a:lnTo>
                <a:lnTo>
                  <a:pt x="1902" y="1057"/>
                </a:lnTo>
                <a:lnTo>
                  <a:pt x="1893" y="1032"/>
                </a:lnTo>
                <a:lnTo>
                  <a:pt x="1873" y="981"/>
                </a:lnTo>
                <a:lnTo>
                  <a:pt x="1843" y="990"/>
                </a:lnTo>
                <a:lnTo>
                  <a:pt x="1812" y="998"/>
                </a:lnTo>
                <a:lnTo>
                  <a:pt x="1778" y="1004"/>
                </a:lnTo>
                <a:lnTo>
                  <a:pt x="1742" y="1009"/>
                </a:lnTo>
                <a:lnTo>
                  <a:pt x="1703" y="1011"/>
                </a:lnTo>
                <a:lnTo>
                  <a:pt x="1663" y="1012"/>
                </a:lnTo>
                <a:lnTo>
                  <a:pt x="1619" y="1010"/>
                </a:lnTo>
                <a:lnTo>
                  <a:pt x="1577" y="1004"/>
                </a:lnTo>
                <a:lnTo>
                  <a:pt x="1537" y="995"/>
                </a:lnTo>
                <a:lnTo>
                  <a:pt x="1499" y="982"/>
                </a:lnTo>
                <a:lnTo>
                  <a:pt x="1465" y="964"/>
                </a:lnTo>
                <a:lnTo>
                  <a:pt x="1434" y="943"/>
                </a:lnTo>
                <a:lnTo>
                  <a:pt x="1413" y="923"/>
                </a:lnTo>
                <a:lnTo>
                  <a:pt x="1394" y="901"/>
                </a:lnTo>
                <a:lnTo>
                  <a:pt x="1378" y="876"/>
                </a:lnTo>
                <a:lnTo>
                  <a:pt x="1364" y="849"/>
                </a:lnTo>
                <a:lnTo>
                  <a:pt x="1353" y="820"/>
                </a:lnTo>
                <a:lnTo>
                  <a:pt x="1345" y="787"/>
                </a:lnTo>
                <a:lnTo>
                  <a:pt x="1340" y="751"/>
                </a:lnTo>
                <a:lnTo>
                  <a:pt x="1338" y="711"/>
                </a:lnTo>
                <a:lnTo>
                  <a:pt x="1340" y="668"/>
                </a:lnTo>
                <a:lnTo>
                  <a:pt x="1346" y="625"/>
                </a:lnTo>
                <a:lnTo>
                  <a:pt x="1357" y="583"/>
                </a:lnTo>
                <a:lnTo>
                  <a:pt x="1371" y="541"/>
                </a:lnTo>
                <a:lnTo>
                  <a:pt x="1389" y="501"/>
                </a:lnTo>
                <a:lnTo>
                  <a:pt x="1411" y="464"/>
                </a:lnTo>
                <a:lnTo>
                  <a:pt x="1436" y="429"/>
                </a:lnTo>
                <a:lnTo>
                  <a:pt x="1466" y="396"/>
                </a:lnTo>
                <a:lnTo>
                  <a:pt x="1499" y="366"/>
                </a:lnTo>
                <a:lnTo>
                  <a:pt x="1536" y="340"/>
                </a:lnTo>
                <a:lnTo>
                  <a:pt x="1576" y="315"/>
                </a:lnTo>
                <a:lnTo>
                  <a:pt x="1620" y="295"/>
                </a:lnTo>
                <a:lnTo>
                  <a:pt x="1666" y="279"/>
                </a:lnTo>
                <a:lnTo>
                  <a:pt x="1717" y="268"/>
                </a:lnTo>
                <a:lnTo>
                  <a:pt x="1770" y="260"/>
                </a:lnTo>
                <a:lnTo>
                  <a:pt x="1827" y="258"/>
                </a:lnTo>
                <a:lnTo>
                  <a:pt x="1876" y="260"/>
                </a:lnTo>
                <a:lnTo>
                  <a:pt x="1921" y="265"/>
                </a:lnTo>
                <a:lnTo>
                  <a:pt x="1962" y="275"/>
                </a:lnTo>
                <a:lnTo>
                  <a:pt x="1999" y="288"/>
                </a:lnTo>
                <a:lnTo>
                  <a:pt x="2032" y="305"/>
                </a:lnTo>
                <a:lnTo>
                  <a:pt x="2062" y="326"/>
                </a:lnTo>
                <a:lnTo>
                  <a:pt x="2087" y="350"/>
                </a:lnTo>
                <a:lnTo>
                  <a:pt x="2108" y="378"/>
                </a:lnTo>
                <a:lnTo>
                  <a:pt x="2124" y="409"/>
                </a:lnTo>
                <a:lnTo>
                  <a:pt x="2136" y="443"/>
                </a:lnTo>
                <a:lnTo>
                  <a:pt x="2143" y="481"/>
                </a:lnTo>
                <a:lnTo>
                  <a:pt x="2145" y="521"/>
                </a:lnTo>
                <a:lnTo>
                  <a:pt x="2142" y="568"/>
                </a:lnTo>
                <a:lnTo>
                  <a:pt x="2134" y="615"/>
                </a:lnTo>
                <a:lnTo>
                  <a:pt x="2124" y="645"/>
                </a:lnTo>
                <a:lnTo>
                  <a:pt x="2113" y="674"/>
                </a:lnTo>
                <a:lnTo>
                  <a:pt x="2099" y="702"/>
                </a:lnTo>
                <a:lnTo>
                  <a:pt x="2082" y="726"/>
                </a:lnTo>
                <a:lnTo>
                  <a:pt x="2063" y="747"/>
                </a:lnTo>
                <a:lnTo>
                  <a:pt x="2042" y="765"/>
                </a:lnTo>
                <a:lnTo>
                  <a:pt x="2017" y="779"/>
                </a:lnTo>
                <a:lnTo>
                  <a:pt x="1991" y="788"/>
                </a:lnTo>
                <a:lnTo>
                  <a:pt x="1963" y="790"/>
                </a:lnTo>
                <a:lnTo>
                  <a:pt x="1946" y="789"/>
                </a:lnTo>
                <a:lnTo>
                  <a:pt x="1933" y="787"/>
                </a:lnTo>
                <a:lnTo>
                  <a:pt x="1923" y="781"/>
                </a:lnTo>
                <a:lnTo>
                  <a:pt x="1999" y="402"/>
                </a:lnTo>
                <a:lnTo>
                  <a:pt x="1953" y="390"/>
                </a:lnTo>
                <a:lnTo>
                  <a:pt x="1902" y="380"/>
                </a:lnTo>
                <a:lnTo>
                  <a:pt x="1850" y="375"/>
                </a:lnTo>
                <a:lnTo>
                  <a:pt x="1797" y="373"/>
                </a:lnTo>
                <a:lnTo>
                  <a:pt x="1751" y="376"/>
                </a:lnTo>
                <a:lnTo>
                  <a:pt x="1707" y="384"/>
                </a:lnTo>
                <a:lnTo>
                  <a:pt x="1665" y="398"/>
                </a:lnTo>
                <a:lnTo>
                  <a:pt x="1626" y="418"/>
                </a:lnTo>
                <a:lnTo>
                  <a:pt x="1590" y="442"/>
                </a:lnTo>
                <a:lnTo>
                  <a:pt x="1557" y="470"/>
                </a:lnTo>
                <a:lnTo>
                  <a:pt x="1535" y="495"/>
                </a:lnTo>
                <a:lnTo>
                  <a:pt x="1516" y="520"/>
                </a:lnTo>
                <a:lnTo>
                  <a:pt x="1499" y="549"/>
                </a:lnTo>
                <a:lnTo>
                  <a:pt x="1484" y="580"/>
                </a:lnTo>
                <a:lnTo>
                  <a:pt x="1472" y="612"/>
                </a:lnTo>
                <a:lnTo>
                  <a:pt x="1464" y="645"/>
                </a:lnTo>
                <a:lnTo>
                  <a:pt x="1460" y="682"/>
                </a:lnTo>
                <a:lnTo>
                  <a:pt x="1458" y="719"/>
                </a:lnTo>
                <a:lnTo>
                  <a:pt x="1460" y="748"/>
                </a:lnTo>
                <a:lnTo>
                  <a:pt x="1464" y="776"/>
                </a:lnTo>
                <a:lnTo>
                  <a:pt x="1472" y="802"/>
                </a:lnTo>
                <a:lnTo>
                  <a:pt x="1484" y="823"/>
                </a:lnTo>
                <a:lnTo>
                  <a:pt x="1497" y="842"/>
                </a:lnTo>
                <a:lnTo>
                  <a:pt x="1513" y="858"/>
                </a:lnTo>
                <a:lnTo>
                  <a:pt x="1531" y="873"/>
                </a:lnTo>
                <a:lnTo>
                  <a:pt x="1550" y="883"/>
                </a:lnTo>
                <a:lnTo>
                  <a:pt x="1571" y="892"/>
                </a:lnTo>
                <a:lnTo>
                  <a:pt x="1606" y="900"/>
                </a:lnTo>
                <a:lnTo>
                  <a:pt x="1642" y="902"/>
                </a:lnTo>
                <a:lnTo>
                  <a:pt x="1680" y="901"/>
                </a:lnTo>
                <a:lnTo>
                  <a:pt x="1713" y="897"/>
                </a:lnTo>
                <a:lnTo>
                  <a:pt x="1742" y="890"/>
                </a:lnTo>
                <a:lnTo>
                  <a:pt x="1780" y="876"/>
                </a:lnTo>
                <a:lnTo>
                  <a:pt x="1817" y="860"/>
                </a:lnTo>
                <a:lnTo>
                  <a:pt x="1836" y="875"/>
                </a:lnTo>
                <a:lnTo>
                  <a:pt x="1859" y="886"/>
                </a:lnTo>
                <a:lnTo>
                  <a:pt x="1886" y="895"/>
                </a:lnTo>
                <a:lnTo>
                  <a:pt x="1915" y="900"/>
                </a:lnTo>
                <a:lnTo>
                  <a:pt x="1948" y="902"/>
                </a:lnTo>
                <a:lnTo>
                  <a:pt x="1985" y="899"/>
                </a:lnTo>
                <a:lnTo>
                  <a:pt x="2021" y="893"/>
                </a:lnTo>
                <a:lnTo>
                  <a:pt x="2055" y="882"/>
                </a:lnTo>
                <a:lnTo>
                  <a:pt x="2087" y="867"/>
                </a:lnTo>
                <a:lnTo>
                  <a:pt x="2118" y="849"/>
                </a:lnTo>
                <a:lnTo>
                  <a:pt x="2145" y="828"/>
                </a:lnTo>
                <a:lnTo>
                  <a:pt x="2171" y="806"/>
                </a:lnTo>
                <a:lnTo>
                  <a:pt x="2194" y="780"/>
                </a:lnTo>
                <a:lnTo>
                  <a:pt x="2221" y="742"/>
                </a:lnTo>
                <a:lnTo>
                  <a:pt x="2244" y="702"/>
                </a:lnTo>
                <a:lnTo>
                  <a:pt x="2262" y="658"/>
                </a:lnTo>
                <a:lnTo>
                  <a:pt x="2276" y="614"/>
                </a:lnTo>
                <a:lnTo>
                  <a:pt x="2284" y="568"/>
                </a:lnTo>
                <a:lnTo>
                  <a:pt x="2286" y="521"/>
                </a:lnTo>
                <a:lnTo>
                  <a:pt x="2284" y="475"/>
                </a:lnTo>
                <a:lnTo>
                  <a:pt x="2277" y="432"/>
                </a:lnTo>
                <a:lnTo>
                  <a:pt x="2266" y="392"/>
                </a:lnTo>
                <a:lnTo>
                  <a:pt x="2250" y="355"/>
                </a:lnTo>
                <a:lnTo>
                  <a:pt x="2231" y="321"/>
                </a:lnTo>
                <a:lnTo>
                  <a:pt x="2209" y="290"/>
                </a:lnTo>
                <a:lnTo>
                  <a:pt x="2184" y="262"/>
                </a:lnTo>
                <a:lnTo>
                  <a:pt x="2156" y="237"/>
                </a:lnTo>
                <a:lnTo>
                  <a:pt x="2124" y="216"/>
                </a:lnTo>
                <a:lnTo>
                  <a:pt x="2090" y="196"/>
                </a:lnTo>
                <a:lnTo>
                  <a:pt x="2053" y="181"/>
                </a:lnTo>
                <a:lnTo>
                  <a:pt x="2015" y="167"/>
                </a:lnTo>
                <a:lnTo>
                  <a:pt x="1960" y="155"/>
                </a:lnTo>
                <a:lnTo>
                  <a:pt x="1903" y="148"/>
                </a:lnTo>
                <a:lnTo>
                  <a:pt x="1844" y="144"/>
                </a:lnTo>
                <a:close/>
                <a:moveTo>
                  <a:pt x="3322" y="0"/>
                </a:moveTo>
                <a:lnTo>
                  <a:pt x="3353" y="2"/>
                </a:lnTo>
                <a:lnTo>
                  <a:pt x="3383" y="11"/>
                </a:lnTo>
                <a:lnTo>
                  <a:pt x="3408" y="25"/>
                </a:lnTo>
                <a:lnTo>
                  <a:pt x="3431" y="42"/>
                </a:lnTo>
                <a:lnTo>
                  <a:pt x="3450" y="63"/>
                </a:lnTo>
                <a:lnTo>
                  <a:pt x="3464" y="87"/>
                </a:lnTo>
                <a:lnTo>
                  <a:pt x="3474" y="115"/>
                </a:lnTo>
                <a:lnTo>
                  <a:pt x="3477" y="143"/>
                </a:lnTo>
                <a:lnTo>
                  <a:pt x="3477" y="206"/>
                </a:lnTo>
                <a:lnTo>
                  <a:pt x="1741" y="1537"/>
                </a:lnTo>
                <a:lnTo>
                  <a:pt x="0" y="211"/>
                </a:lnTo>
                <a:lnTo>
                  <a:pt x="0" y="149"/>
                </a:lnTo>
                <a:lnTo>
                  <a:pt x="3" y="120"/>
                </a:lnTo>
                <a:lnTo>
                  <a:pt x="12" y="92"/>
                </a:lnTo>
                <a:lnTo>
                  <a:pt x="27" y="68"/>
                </a:lnTo>
                <a:lnTo>
                  <a:pt x="45" y="47"/>
                </a:lnTo>
                <a:lnTo>
                  <a:pt x="68" y="29"/>
                </a:lnTo>
                <a:lnTo>
                  <a:pt x="94" y="16"/>
                </a:lnTo>
                <a:lnTo>
                  <a:pt x="123" y="8"/>
                </a:lnTo>
                <a:lnTo>
                  <a:pt x="154" y="4"/>
                </a:lnTo>
                <a:lnTo>
                  <a:pt x="3322"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3" name="Freeform 56">
            <a:extLst>
              <a:ext uri="{FF2B5EF4-FFF2-40B4-BE49-F238E27FC236}">
                <a16:creationId xmlns:a16="http://schemas.microsoft.com/office/drawing/2014/main" id="{BF75F129-0BEA-4020-8F64-F05885F61543}"/>
              </a:ext>
            </a:extLst>
          </xdr:cNvPr>
          <xdr:cNvSpPr>
            <a:spLocks noChangeArrowheads="1"/>
          </xdr:cNvSpPr>
        </xdr:nvSpPr>
        <xdr:spPr bwMode="auto">
          <a:xfrm>
            <a:off x="740" y="1209"/>
            <a:ext cx="16" cy="22"/>
          </a:xfrm>
          <a:custGeom>
            <a:avLst/>
            <a:gdLst>
              <a:gd name="T0" fmla="*/ 0 w 218"/>
              <a:gd name="T1" fmla="*/ 0 h 298"/>
              <a:gd name="T2" fmla="*/ 0 w 218"/>
              <a:gd name="T3" fmla="*/ 0 h 298"/>
              <a:gd name="T4" fmla="*/ 0 w 218"/>
              <a:gd name="T5" fmla="*/ 0 h 298"/>
              <a:gd name="T6" fmla="*/ 0 w 218"/>
              <a:gd name="T7" fmla="*/ 0 h 298"/>
              <a:gd name="T8" fmla="*/ 0 w 218"/>
              <a:gd name="T9" fmla="*/ 0 h 298"/>
              <a:gd name="T10" fmla="*/ 0 w 218"/>
              <a:gd name="T11" fmla="*/ 0 h 298"/>
              <a:gd name="T12" fmla="*/ 0 w 218"/>
              <a:gd name="T13" fmla="*/ 0 h 298"/>
              <a:gd name="T14" fmla="*/ 0 w 218"/>
              <a:gd name="T15" fmla="*/ 0 h 298"/>
              <a:gd name="T16" fmla="*/ 0 w 218"/>
              <a:gd name="T17" fmla="*/ 0 h 298"/>
              <a:gd name="T18" fmla="*/ 0 w 218"/>
              <a:gd name="T19" fmla="*/ 0 h 298"/>
              <a:gd name="T20" fmla="*/ 0 w 218"/>
              <a:gd name="T21" fmla="*/ 0 h 298"/>
              <a:gd name="T22" fmla="*/ 0 w 218"/>
              <a:gd name="T23" fmla="*/ 0 h 298"/>
              <a:gd name="T24" fmla="*/ 0 w 218"/>
              <a:gd name="T25" fmla="*/ 0 h 298"/>
              <a:gd name="T26" fmla="*/ 0 w 218"/>
              <a:gd name="T27" fmla="*/ 0 h 298"/>
              <a:gd name="T28" fmla="*/ 0 w 218"/>
              <a:gd name="T29" fmla="*/ 0 h 298"/>
              <a:gd name="T30" fmla="*/ 0 w 218"/>
              <a:gd name="T31" fmla="*/ 0 h 298"/>
              <a:gd name="T32" fmla="*/ 0 w 218"/>
              <a:gd name="T33" fmla="*/ 0 h 298"/>
              <a:gd name="T34" fmla="*/ 0 w 218"/>
              <a:gd name="T35" fmla="*/ 0 h 298"/>
              <a:gd name="T36" fmla="*/ 0 w 218"/>
              <a:gd name="T37" fmla="*/ 0 h 298"/>
              <a:gd name="T38" fmla="*/ 0 w 218"/>
              <a:gd name="T39" fmla="*/ 0 h 298"/>
              <a:gd name="T40" fmla="*/ 0 w 218"/>
              <a:gd name="T41" fmla="*/ 0 h 298"/>
              <a:gd name="T42" fmla="*/ 0 w 218"/>
              <a:gd name="T43" fmla="*/ 0 h 298"/>
              <a:gd name="T44" fmla="*/ 0 w 218"/>
              <a:gd name="T45" fmla="*/ 0 h 298"/>
              <a:gd name="T46" fmla="*/ 0 w 218"/>
              <a:gd name="T47" fmla="*/ 0 h 298"/>
              <a:gd name="T48" fmla="*/ 0 w 218"/>
              <a:gd name="T49" fmla="*/ 0 h 298"/>
              <a:gd name="T50" fmla="*/ 0 w 218"/>
              <a:gd name="T51" fmla="*/ 0 h 298"/>
              <a:gd name="T52" fmla="*/ 0 w 218"/>
              <a:gd name="T53" fmla="*/ 0 h 29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18"/>
              <a:gd name="T82" fmla="*/ 0 h 298"/>
              <a:gd name="T83" fmla="*/ 218 w 218"/>
              <a:gd name="T84" fmla="*/ 298 h 298"/>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18" h="298">
                <a:moveTo>
                  <a:pt x="168" y="0"/>
                </a:moveTo>
                <a:lnTo>
                  <a:pt x="193" y="0"/>
                </a:lnTo>
                <a:lnTo>
                  <a:pt x="218" y="5"/>
                </a:lnTo>
                <a:lnTo>
                  <a:pt x="167" y="285"/>
                </a:lnTo>
                <a:lnTo>
                  <a:pt x="147" y="290"/>
                </a:lnTo>
                <a:lnTo>
                  <a:pt x="129" y="295"/>
                </a:lnTo>
                <a:lnTo>
                  <a:pt x="109" y="297"/>
                </a:lnTo>
                <a:lnTo>
                  <a:pt x="86" y="298"/>
                </a:lnTo>
                <a:lnTo>
                  <a:pt x="68" y="297"/>
                </a:lnTo>
                <a:lnTo>
                  <a:pt x="51" y="292"/>
                </a:lnTo>
                <a:lnTo>
                  <a:pt x="37" y="285"/>
                </a:lnTo>
                <a:lnTo>
                  <a:pt x="24" y="275"/>
                </a:lnTo>
                <a:lnTo>
                  <a:pt x="14" y="263"/>
                </a:lnTo>
                <a:lnTo>
                  <a:pt x="7" y="246"/>
                </a:lnTo>
                <a:lnTo>
                  <a:pt x="2" y="226"/>
                </a:lnTo>
                <a:lnTo>
                  <a:pt x="0" y="202"/>
                </a:lnTo>
                <a:lnTo>
                  <a:pt x="4" y="163"/>
                </a:lnTo>
                <a:lnTo>
                  <a:pt x="12" y="126"/>
                </a:lnTo>
                <a:lnTo>
                  <a:pt x="21" y="101"/>
                </a:lnTo>
                <a:lnTo>
                  <a:pt x="32" y="80"/>
                </a:lnTo>
                <a:lnTo>
                  <a:pt x="45" y="61"/>
                </a:lnTo>
                <a:lnTo>
                  <a:pt x="61" y="43"/>
                </a:lnTo>
                <a:lnTo>
                  <a:pt x="78" y="28"/>
                </a:lnTo>
                <a:lnTo>
                  <a:pt x="98" y="15"/>
                </a:lnTo>
                <a:lnTo>
                  <a:pt x="119" y="7"/>
                </a:lnTo>
                <a:lnTo>
                  <a:pt x="143" y="1"/>
                </a:lnTo>
                <a:lnTo>
                  <a:pt x="168"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326231</xdr:colOff>
      <xdr:row>0</xdr:row>
      <xdr:rowOff>150019</xdr:rowOff>
    </xdr:from>
    <xdr:to>
      <xdr:col>1</xdr:col>
      <xdr:colOff>1014630</xdr:colOff>
      <xdr:row>6</xdr:row>
      <xdr:rowOff>107034</xdr:rowOff>
    </xdr:to>
    <xdr:sp macro="" textlink="">
      <xdr:nvSpPr>
        <xdr:cNvPr id="22" name="Teardrop 21">
          <a:extLst>
            <a:ext uri="{FF2B5EF4-FFF2-40B4-BE49-F238E27FC236}">
              <a16:creationId xmlns:a16="http://schemas.microsoft.com/office/drawing/2014/main" id="{C149896C-C1AF-4318-9EC1-88D7951BE292}"/>
            </a:ext>
          </a:extLst>
        </xdr:cNvPr>
        <xdr:cNvSpPr/>
      </xdr:nvSpPr>
      <xdr:spPr>
        <a:xfrm rot="10800000">
          <a:off x="326231" y="150019"/>
          <a:ext cx="1593274" cy="1671515"/>
        </a:xfrm>
        <a:prstGeom prst="teardrop">
          <a:avLst/>
        </a:prstGeom>
        <a:solidFill>
          <a:srgbClr val="00245D"/>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rgbClr val="FFFFFF"/>
            </a:solidFill>
            <a:effectLst/>
            <a:uLnTx/>
            <a:uFillTx/>
            <a:latin typeface="Calibri"/>
            <a:ea typeface="+mn-ea"/>
            <a:cs typeface="+mn-cs"/>
          </a:endParaRPr>
        </a:p>
      </xdr:txBody>
    </xdr:sp>
    <xdr:clientData/>
  </xdr:twoCellAnchor>
  <xdr:twoCellAnchor editAs="oneCell">
    <xdr:from>
      <xdr:col>0</xdr:col>
      <xdr:colOff>453088</xdr:colOff>
      <xdr:row>2</xdr:row>
      <xdr:rowOff>351344</xdr:rowOff>
    </xdr:from>
    <xdr:to>
      <xdr:col>1</xdr:col>
      <xdr:colOff>847943</xdr:colOff>
      <xdr:row>4</xdr:row>
      <xdr:rowOff>43567</xdr:rowOff>
    </xdr:to>
    <xdr:pic>
      <xdr:nvPicPr>
        <xdr:cNvPr id="23" name="Picture 22" descr="ENW-logo_white.png">
          <a:extLst>
            <a:ext uri="{FF2B5EF4-FFF2-40B4-BE49-F238E27FC236}">
              <a16:creationId xmlns:a16="http://schemas.microsoft.com/office/drawing/2014/main" id="{5AC74B8E-9509-489D-9925-627FB8F7FD44}"/>
            </a:ext>
          </a:extLst>
        </xdr:cNvPr>
        <xdr:cNvPicPr>
          <a:picLocks noChangeAspect="1"/>
        </xdr:cNvPicPr>
      </xdr:nvPicPr>
      <xdr:blipFill>
        <a:blip xmlns:r="http://schemas.openxmlformats.org/officeDocument/2006/relationships" r:embed="rId1" cstate="print"/>
        <a:stretch>
          <a:fillRect/>
        </a:stretch>
      </xdr:blipFill>
      <xdr:spPr>
        <a:xfrm>
          <a:off x="453088" y="756157"/>
          <a:ext cx="1299730" cy="597098"/>
        </a:xfrm>
        <a:prstGeom prst="rect">
          <a:avLst/>
        </a:prstGeom>
      </xdr:spPr>
    </xdr:pic>
    <xdr:clientData/>
  </xdr:twoCellAnchor>
  <xdr:twoCellAnchor editAs="oneCell">
    <xdr:from>
      <xdr:col>10</xdr:col>
      <xdr:colOff>159190</xdr:colOff>
      <xdr:row>3</xdr:row>
      <xdr:rowOff>158749</xdr:rowOff>
    </xdr:from>
    <xdr:to>
      <xdr:col>11</xdr:col>
      <xdr:colOff>649785</xdr:colOff>
      <xdr:row>5</xdr:row>
      <xdr:rowOff>84756</xdr:rowOff>
    </xdr:to>
    <xdr:pic>
      <xdr:nvPicPr>
        <xdr:cNvPr id="24" name="Picture 23" descr="Piclo | Bethnal Green Ventures">
          <a:hlinkClick xmlns:r="http://schemas.openxmlformats.org/officeDocument/2006/relationships" r:id="rId2"/>
          <a:extLst>
            <a:ext uri="{FF2B5EF4-FFF2-40B4-BE49-F238E27FC236}">
              <a16:creationId xmlns:a16="http://schemas.microsoft.com/office/drawing/2014/main" id="{C447C884-68E0-44F6-92A1-A3F115E213A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584" b="29172"/>
        <a:stretch/>
      </xdr:blipFill>
      <xdr:spPr bwMode="auto">
        <a:xfrm>
          <a:off x="12315471" y="1015999"/>
          <a:ext cx="1097814" cy="580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100013</xdr:colOff>
      <xdr:row>10</xdr:row>
      <xdr:rowOff>14287</xdr:rowOff>
    </xdr:from>
    <xdr:to>
      <xdr:col>11</xdr:col>
      <xdr:colOff>689505</xdr:colOff>
      <xdr:row>11</xdr:row>
      <xdr:rowOff>186267</xdr:rowOff>
    </xdr:to>
    <xdr:grpSp>
      <xdr:nvGrpSpPr>
        <xdr:cNvPr id="34" name="Group 33">
          <a:hlinkClick xmlns:r="http://schemas.openxmlformats.org/officeDocument/2006/relationships" r:id="rId4"/>
          <a:extLst>
            <a:ext uri="{FF2B5EF4-FFF2-40B4-BE49-F238E27FC236}">
              <a16:creationId xmlns:a16="http://schemas.microsoft.com/office/drawing/2014/main" id="{B040044E-4C0B-42DC-985F-C49136AA8948}"/>
            </a:ext>
          </a:extLst>
        </xdr:cNvPr>
        <xdr:cNvGrpSpPr/>
      </xdr:nvGrpSpPr>
      <xdr:grpSpPr>
        <a:xfrm>
          <a:off x="11063288" y="2462212"/>
          <a:ext cx="1218142" cy="743480"/>
          <a:chOff x="8678333" y="1721557"/>
          <a:chExt cx="1262945" cy="564444"/>
        </a:xfrm>
      </xdr:grpSpPr>
      <xdr:sp macro="" textlink="">
        <xdr:nvSpPr>
          <xdr:cNvPr id="35" name="Rectangle 34">
            <a:extLst>
              <a:ext uri="{FF2B5EF4-FFF2-40B4-BE49-F238E27FC236}">
                <a16:creationId xmlns:a16="http://schemas.microsoft.com/office/drawing/2014/main" id="{2300A252-09CA-4E20-BAF8-74F2EA7A68C2}"/>
              </a:ext>
            </a:extLst>
          </xdr:cNvPr>
          <xdr:cNvSpPr/>
        </xdr:nvSpPr>
        <xdr:spPr>
          <a:xfrm>
            <a:off x="8678333" y="1721557"/>
            <a:ext cx="1262945" cy="56444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36" name="Picture 35" descr="ENW-logo_white.png">
            <a:extLst>
              <a:ext uri="{FF2B5EF4-FFF2-40B4-BE49-F238E27FC236}">
                <a16:creationId xmlns:a16="http://schemas.microsoft.com/office/drawing/2014/main" id="{0EE544C8-E255-4641-8A49-FD92BEF0846D}"/>
              </a:ext>
            </a:extLst>
          </xdr:cNvPr>
          <xdr:cNvPicPr>
            <a:picLocks noChangeAspect="1"/>
          </xdr:cNvPicPr>
        </xdr:nvPicPr>
        <xdr:blipFill>
          <a:blip xmlns:r="http://schemas.openxmlformats.org/officeDocument/2006/relationships" r:embed="rId1" cstate="print"/>
          <a:stretch>
            <a:fillRect/>
          </a:stretch>
        </xdr:blipFill>
        <xdr:spPr>
          <a:xfrm>
            <a:off x="8771437" y="1765056"/>
            <a:ext cx="1076737" cy="477446"/>
          </a:xfrm>
          <a:prstGeom prst="rect">
            <a:avLst/>
          </a:prstGeom>
        </xdr:spPr>
      </xdr:pic>
    </xdr:grpSp>
    <xdr:clientData/>
  </xdr:twoCellAnchor>
  <xdr:twoCellAnchor>
    <xdr:from>
      <xdr:col>10</xdr:col>
      <xdr:colOff>309563</xdr:colOff>
      <xdr:row>13</xdr:row>
      <xdr:rowOff>440531</xdr:rowOff>
    </xdr:from>
    <xdr:to>
      <xdr:col>11</xdr:col>
      <xdr:colOff>499621</xdr:colOff>
      <xdr:row>16</xdr:row>
      <xdr:rowOff>97847</xdr:rowOff>
    </xdr:to>
    <xdr:grpSp>
      <xdr:nvGrpSpPr>
        <xdr:cNvPr id="37" name="Group 36">
          <a:hlinkClick xmlns:r="http://schemas.openxmlformats.org/officeDocument/2006/relationships" r:id="rId5"/>
          <a:extLst>
            <a:ext uri="{FF2B5EF4-FFF2-40B4-BE49-F238E27FC236}">
              <a16:creationId xmlns:a16="http://schemas.microsoft.com/office/drawing/2014/main" id="{8DF6503F-DA28-4597-9BC9-063E245E6EF8}"/>
            </a:ext>
          </a:extLst>
        </xdr:cNvPr>
        <xdr:cNvGrpSpPr>
          <a:grpSpLocks noChangeAspect="1"/>
        </xdr:cNvGrpSpPr>
      </xdr:nvGrpSpPr>
      <xdr:grpSpPr bwMode="auto">
        <a:xfrm>
          <a:off x="11272838" y="3955256"/>
          <a:ext cx="818708" cy="600291"/>
          <a:chOff x="616" y="1171"/>
          <a:chExt cx="267" cy="192"/>
        </a:xfrm>
        <a:solidFill>
          <a:srgbClr val="002060"/>
        </a:solidFill>
      </xdr:grpSpPr>
      <xdr:sp macro="" textlink="">
        <xdr:nvSpPr>
          <xdr:cNvPr id="38" name="Freeform 52">
            <a:extLst>
              <a:ext uri="{FF2B5EF4-FFF2-40B4-BE49-F238E27FC236}">
                <a16:creationId xmlns:a16="http://schemas.microsoft.com/office/drawing/2014/main" id="{C2668CCD-09EE-4189-AA40-15153459AA52}"/>
              </a:ext>
            </a:extLst>
          </xdr:cNvPr>
          <xdr:cNvSpPr>
            <a:spLocks noChangeArrowheads="1"/>
          </xdr:cNvSpPr>
        </xdr:nvSpPr>
        <xdr:spPr bwMode="auto">
          <a:xfrm>
            <a:off x="616" y="1261"/>
            <a:ext cx="267" cy="102"/>
          </a:xfrm>
          <a:custGeom>
            <a:avLst/>
            <a:gdLst>
              <a:gd name="T0" fmla="*/ 0 w 3477"/>
              <a:gd name="T1" fmla="*/ 0 h 1338"/>
              <a:gd name="T2" fmla="*/ 0 w 3477"/>
              <a:gd name="T3" fmla="*/ 0 h 1338"/>
              <a:gd name="T4" fmla="*/ 0 w 3477"/>
              <a:gd name="T5" fmla="*/ 0 h 1338"/>
              <a:gd name="T6" fmla="*/ 0 w 3477"/>
              <a:gd name="T7" fmla="*/ 0 h 1338"/>
              <a:gd name="T8" fmla="*/ 0 w 3477"/>
              <a:gd name="T9" fmla="*/ 0 h 1338"/>
              <a:gd name="T10" fmla="*/ 0 w 3477"/>
              <a:gd name="T11" fmla="*/ 0 h 1338"/>
              <a:gd name="T12" fmla="*/ 0 w 3477"/>
              <a:gd name="T13" fmla="*/ 0 h 1338"/>
              <a:gd name="T14" fmla="*/ 0 w 3477"/>
              <a:gd name="T15" fmla="*/ 0 h 1338"/>
              <a:gd name="T16" fmla="*/ 0 w 3477"/>
              <a:gd name="T17" fmla="*/ 0 h 1338"/>
              <a:gd name="T18" fmla="*/ 0 w 3477"/>
              <a:gd name="T19" fmla="*/ 0 h 1338"/>
              <a:gd name="T20" fmla="*/ 0 w 3477"/>
              <a:gd name="T21" fmla="*/ 0 h 1338"/>
              <a:gd name="T22" fmla="*/ 0 w 3477"/>
              <a:gd name="T23" fmla="*/ 0 h 1338"/>
              <a:gd name="T24" fmla="*/ 0 w 3477"/>
              <a:gd name="T25" fmla="*/ 0 h 1338"/>
              <a:gd name="T26" fmla="*/ 0 w 3477"/>
              <a:gd name="T27" fmla="*/ 0 h 1338"/>
              <a:gd name="T28" fmla="*/ 0 w 3477"/>
              <a:gd name="T29" fmla="*/ 0 h 1338"/>
              <a:gd name="T30" fmla="*/ 0 w 3477"/>
              <a:gd name="T31" fmla="*/ 0 h 1338"/>
              <a:gd name="T32" fmla="*/ 0 w 3477"/>
              <a:gd name="T33" fmla="*/ 0 h 1338"/>
              <a:gd name="T34" fmla="*/ 0 w 3477"/>
              <a:gd name="T35" fmla="*/ 0 h 1338"/>
              <a:gd name="T36" fmla="*/ 0 w 3477"/>
              <a:gd name="T37" fmla="*/ 0 h 1338"/>
              <a:gd name="T38" fmla="*/ 0 w 3477"/>
              <a:gd name="T39" fmla="*/ 0 h 1338"/>
              <a:gd name="T40" fmla="*/ 0 w 3477"/>
              <a:gd name="T41" fmla="*/ 0 h 1338"/>
              <a:gd name="T42" fmla="*/ 0 w 3477"/>
              <a:gd name="T43" fmla="*/ 0 h 1338"/>
              <a:gd name="T44" fmla="*/ 0 w 3477"/>
              <a:gd name="T45" fmla="*/ 0 h 1338"/>
              <a:gd name="T46" fmla="*/ 0 w 3477"/>
              <a:gd name="T47" fmla="*/ 0 h 1338"/>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477"/>
              <a:gd name="T73" fmla="*/ 0 h 1338"/>
              <a:gd name="T74" fmla="*/ 3477 w 3477"/>
              <a:gd name="T75" fmla="*/ 1338 h 1338"/>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477" h="1338">
                <a:moveTo>
                  <a:pt x="2557" y="0"/>
                </a:moveTo>
                <a:lnTo>
                  <a:pt x="3476" y="912"/>
                </a:lnTo>
                <a:lnTo>
                  <a:pt x="3477" y="1189"/>
                </a:lnTo>
                <a:lnTo>
                  <a:pt x="3474" y="1217"/>
                </a:lnTo>
                <a:lnTo>
                  <a:pt x="3465" y="1245"/>
                </a:lnTo>
                <a:lnTo>
                  <a:pt x="3451" y="1269"/>
                </a:lnTo>
                <a:lnTo>
                  <a:pt x="3431" y="1291"/>
                </a:lnTo>
                <a:lnTo>
                  <a:pt x="3409" y="1309"/>
                </a:lnTo>
                <a:lnTo>
                  <a:pt x="3383" y="1321"/>
                </a:lnTo>
                <a:lnTo>
                  <a:pt x="3354" y="1330"/>
                </a:lnTo>
                <a:lnTo>
                  <a:pt x="3322" y="1333"/>
                </a:lnTo>
                <a:lnTo>
                  <a:pt x="155" y="1338"/>
                </a:lnTo>
                <a:lnTo>
                  <a:pt x="124" y="1335"/>
                </a:lnTo>
                <a:lnTo>
                  <a:pt x="95" y="1327"/>
                </a:lnTo>
                <a:lnTo>
                  <a:pt x="69" y="1314"/>
                </a:lnTo>
                <a:lnTo>
                  <a:pt x="46" y="1296"/>
                </a:lnTo>
                <a:lnTo>
                  <a:pt x="27" y="1275"/>
                </a:lnTo>
                <a:lnTo>
                  <a:pt x="13" y="1250"/>
                </a:lnTo>
                <a:lnTo>
                  <a:pt x="3" y="1223"/>
                </a:lnTo>
                <a:lnTo>
                  <a:pt x="0" y="1194"/>
                </a:lnTo>
                <a:lnTo>
                  <a:pt x="0" y="916"/>
                </a:lnTo>
                <a:lnTo>
                  <a:pt x="917" y="3"/>
                </a:lnTo>
                <a:lnTo>
                  <a:pt x="1738" y="628"/>
                </a:lnTo>
                <a:lnTo>
                  <a:pt x="2557"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39" name="Freeform 53">
            <a:extLst>
              <a:ext uri="{FF2B5EF4-FFF2-40B4-BE49-F238E27FC236}">
                <a16:creationId xmlns:a16="http://schemas.microsoft.com/office/drawing/2014/main" id="{6F96756A-4AD6-4AA8-AE44-68F3A1D5D71B}"/>
              </a:ext>
            </a:extLst>
          </xdr:cNvPr>
          <xdr:cNvSpPr>
            <a:spLocks noChangeArrowheads="1"/>
          </xdr:cNvSpPr>
        </xdr:nvSpPr>
        <xdr:spPr bwMode="auto">
          <a:xfrm>
            <a:off x="616" y="1208"/>
            <a:ext cx="55" cy="96"/>
          </a:xfrm>
          <a:custGeom>
            <a:avLst/>
            <a:gdLst>
              <a:gd name="T0" fmla="*/ 0 w 725"/>
              <a:gd name="T1" fmla="*/ 0 h 1271"/>
              <a:gd name="T2" fmla="*/ 0 w 725"/>
              <a:gd name="T3" fmla="*/ 0 h 1271"/>
              <a:gd name="T4" fmla="*/ 0 w 725"/>
              <a:gd name="T5" fmla="*/ 0 h 1271"/>
              <a:gd name="T6" fmla="*/ 0 w 725"/>
              <a:gd name="T7" fmla="*/ 0 h 1271"/>
              <a:gd name="T8" fmla="*/ 0 60000 65536"/>
              <a:gd name="T9" fmla="*/ 0 60000 65536"/>
              <a:gd name="T10" fmla="*/ 0 60000 65536"/>
              <a:gd name="T11" fmla="*/ 0 60000 65536"/>
              <a:gd name="T12" fmla="*/ 0 w 725"/>
              <a:gd name="T13" fmla="*/ 0 h 1271"/>
              <a:gd name="T14" fmla="*/ 725 w 725"/>
              <a:gd name="T15" fmla="*/ 1271 h 1271"/>
            </a:gdLst>
            <a:ahLst/>
            <a:cxnLst>
              <a:cxn ang="T8">
                <a:pos x="T0" y="T1"/>
              </a:cxn>
              <a:cxn ang="T9">
                <a:pos x="T2" y="T3"/>
              </a:cxn>
              <a:cxn ang="T10">
                <a:pos x="T4" y="T5"/>
              </a:cxn>
              <a:cxn ang="T11">
                <a:pos x="T6" y="T7"/>
              </a:cxn>
            </a:cxnLst>
            <a:rect l="T12" t="T13" r="T14" b="T15"/>
            <a:pathLst>
              <a:path w="725" h="1271">
                <a:moveTo>
                  <a:pt x="0" y="0"/>
                </a:moveTo>
                <a:lnTo>
                  <a:pt x="725" y="552"/>
                </a:lnTo>
                <a:lnTo>
                  <a:pt x="2" y="1271"/>
                </a:lnTo>
                <a:lnTo>
                  <a:pt x="0"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40" name="Freeform 54">
            <a:extLst>
              <a:ext uri="{FF2B5EF4-FFF2-40B4-BE49-F238E27FC236}">
                <a16:creationId xmlns:a16="http://schemas.microsoft.com/office/drawing/2014/main" id="{3D5B98CA-316B-4D99-8D91-D0CA634F5993}"/>
              </a:ext>
            </a:extLst>
          </xdr:cNvPr>
          <xdr:cNvSpPr>
            <a:spLocks noChangeArrowheads="1"/>
          </xdr:cNvSpPr>
        </xdr:nvSpPr>
        <xdr:spPr bwMode="auto">
          <a:xfrm>
            <a:off x="828" y="1207"/>
            <a:ext cx="55" cy="97"/>
          </a:xfrm>
          <a:custGeom>
            <a:avLst/>
            <a:gdLst>
              <a:gd name="T0" fmla="*/ 0 w 725"/>
              <a:gd name="T1" fmla="*/ 0 h 1272"/>
              <a:gd name="T2" fmla="*/ 0 w 725"/>
              <a:gd name="T3" fmla="*/ 0 h 1272"/>
              <a:gd name="T4" fmla="*/ 0 w 725"/>
              <a:gd name="T5" fmla="*/ 0 h 1272"/>
              <a:gd name="T6" fmla="*/ 0 w 725"/>
              <a:gd name="T7" fmla="*/ 0 h 1272"/>
              <a:gd name="T8" fmla="*/ 0 60000 65536"/>
              <a:gd name="T9" fmla="*/ 0 60000 65536"/>
              <a:gd name="T10" fmla="*/ 0 60000 65536"/>
              <a:gd name="T11" fmla="*/ 0 60000 65536"/>
              <a:gd name="T12" fmla="*/ 0 w 725"/>
              <a:gd name="T13" fmla="*/ 0 h 1272"/>
              <a:gd name="T14" fmla="*/ 725 w 725"/>
              <a:gd name="T15" fmla="*/ 1272 h 1272"/>
            </a:gdLst>
            <a:ahLst/>
            <a:cxnLst>
              <a:cxn ang="T8">
                <a:pos x="T0" y="T1"/>
              </a:cxn>
              <a:cxn ang="T9">
                <a:pos x="T2" y="T3"/>
              </a:cxn>
              <a:cxn ang="T10">
                <a:pos x="T4" y="T5"/>
              </a:cxn>
              <a:cxn ang="T11">
                <a:pos x="T6" y="T7"/>
              </a:cxn>
            </a:cxnLst>
            <a:rect l="T12" t="T13" r="T14" b="T15"/>
            <a:pathLst>
              <a:path w="725" h="1272">
                <a:moveTo>
                  <a:pt x="723" y="0"/>
                </a:moveTo>
                <a:lnTo>
                  <a:pt x="725" y="1272"/>
                </a:lnTo>
                <a:lnTo>
                  <a:pt x="0" y="554"/>
                </a:lnTo>
                <a:lnTo>
                  <a:pt x="723"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41" name="Freeform 55">
            <a:extLst>
              <a:ext uri="{FF2B5EF4-FFF2-40B4-BE49-F238E27FC236}">
                <a16:creationId xmlns:a16="http://schemas.microsoft.com/office/drawing/2014/main" id="{02672F70-9B21-4D50-9116-7B699118201E}"/>
              </a:ext>
            </a:extLst>
          </xdr:cNvPr>
          <xdr:cNvSpPr>
            <a:spLocks noChangeArrowheads="1"/>
          </xdr:cNvSpPr>
        </xdr:nvSpPr>
        <xdr:spPr bwMode="auto">
          <a:xfrm>
            <a:off x="616" y="1171"/>
            <a:ext cx="266" cy="117"/>
          </a:xfrm>
          <a:custGeom>
            <a:avLst/>
            <a:gdLst>
              <a:gd name="T0" fmla="*/ 0 w 3477"/>
              <a:gd name="T1" fmla="*/ 0 h 1537"/>
              <a:gd name="T2" fmla="*/ 0 w 3477"/>
              <a:gd name="T3" fmla="*/ 0 h 1537"/>
              <a:gd name="T4" fmla="*/ 0 w 3477"/>
              <a:gd name="T5" fmla="*/ 0 h 1537"/>
              <a:gd name="T6" fmla="*/ 0 w 3477"/>
              <a:gd name="T7" fmla="*/ 0 h 1537"/>
              <a:gd name="T8" fmla="*/ 0 w 3477"/>
              <a:gd name="T9" fmla="*/ 0 h 1537"/>
              <a:gd name="T10" fmla="*/ 0 w 3477"/>
              <a:gd name="T11" fmla="*/ 0 h 1537"/>
              <a:gd name="T12" fmla="*/ 0 w 3477"/>
              <a:gd name="T13" fmla="*/ 0 h 1537"/>
              <a:gd name="T14" fmla="*/ 0 w 3477"/>
              <a:gd name="T15" fmla="*/ 0 h 1537"/>
              <a:gd name="T16" fmla="*/ 0 w 3477"/>
              <a:gd name="T17" fmla="*/ 0 h 1537"/>
              <a:gd name="T18" fmla="*/ 0 w 3477"/>
              <a:gd name="T19" fmla="*/ 0 h 1537"/>
              <a:gd name="T20" fmla="*/ 0 w 3477"/>
              <a:gd name="T21" fmla="*/ 0 h 1537"/>
              <a:gd name="T22" fmla="*/ 0 w 3477"/>
              <a:gd name="T23" fmla="*/ 0 h 1537"/>
              <a:gd name="T24" fmla="*/ 0 w 3477"/>
              <a:gd name="T25" fmla="*/ 0 h 1537"/>
              <a:gd name="T26" fmla="*/ 0 w 3477"/>
              <a:gd name="T27" fmla="*/ 0 h 1537"/>
              <a:gd name="T28" fmla="*/ 0 w 3477"/>
              <a:gd name="T29" fmla="*/ 0 h 1537"/>
              <a:gd name="T30" fmla="*/ 0 w 3477"/>
              <a:gd name="T31" fmla="*/ 0 h 1537"/>
              <a:gd name="T32" fmla="*/ 0 w 3477"/>
              <a:gd name="T33" fmla="*/ 0 h 1537"/>
              <a:gd name="T34" fmla="*/ 0 w 3477"/>
              <a:gd name="T35" fmla="*/ 0 h 1537"/>
              <a:gd name="T36" fmla="*/ 0 w 3477"/>
              <a:gd name="T37" fmla="*/ 0 h 1537"/>
              <a:gd name="T38" fmla="*/ 0 w 3477"/>
              <a:gd name="T39" fmla="*/ 0 h 1537"/>
              <a:gd name="T40" fmla="*/ 0 w 3477"/>
              <a:gd name="T41" fmla="*/ 0 h 1537"/>
              <a:gd name="T42" fmla="*/ 0 w 3477"/>
              <a:gd name="T43" fmla="*/ 0 h 1537"/>
              <a:gd name="T44" fmla="*/ 0 w 3477"/>
              <a:gd name="T45" fmla="*/ 0 h 1537"/>
              <a:gd name="T46" fmla="*/ 0 w 3477"/>
              <a:gd name="T47" fmla="*/ 0 h 1537"/>
              <a:gd name="T48" fmla="*/ 0 w 3477"/>
              <a:gd name="T49" fmla="*/ 0 h 1537"/>
              <a:gd name="T50" fmla="*/ 0 w 3477"/>
              <a:gd name="T51" fmla="*/ 0 h 1537"/>
              <a:gd name="T52" fmla="*/ 0 w 3477"/>
              <a:gd name="T53" fmla="*/ 0 h 1537"/>
              <a:gd name="T54" fmla="*/ 0 w 3477"/>
              <a:gd name="T55" fmla="*/ 0 h 1537"/>
              <a:gd name="T56" fmla="*/ 0 w 3477"/>
              <a:gd name="T57" fmla="*/ 0 h 1537"/>
              <a:gd name="T58" fmla="*/ 0 w 3477"/>
              <a:gd name="T59" fmla="*/ 0 h 1537"/>
              <a:gd name="T60" fmla="*/ 0 w 3477"/>
              <a:gd name="T61" fmla="*/ 0 h 1537"/>
              <a:gd name="T62" fmla="*/ 0 w 3477"/>
              <a:gd name="T63" fmla="*/ 0 h 1537"/>
              <a:gd name="T64" fmla="*/ 0 w 3477"/>
              <a:gd name="T65" fmla="*/ 0 h 1537"/>
              <a:gd name="T66" fmla="*/ 0 w 3477"/>
              <a:gd name="T67" fmla="*/ 0 h 1537"/>
              <a:gd name="T68" fmla="*/ 0 w 3477"/>
              <a:gd name="T69" fmla="*/ 0 h 1537"/>
              <a:gd name="T70" fmla="*/ 0 w 3477"/>
              <a:gd name="T71" fmla="*/ 0 h 1537"/>
              <a:gd name="T72" fmla="*/ 0 w 3477"/>
              <a:gd name="T73" fmla="*/ 0 h 1537"/>
              <a:gd name="T74" fmla="*/ 0 w 3477"/>
              <a:gd name="T75" fmla="*/ 0 h 1537"/>
              <a:gd name="T76" fmla="*/ 0 w 3477"/>
              <a:gd name="T77" fmla="*/ 0 h 1537"/>
              <a:gd name="T78" fmla="*/ 0 w 3477"/>
              <a:gd name="T79" fmla="*/ 0 h 1537"/>
              <a:gd name="T80" fmla="*/ 0 w 3477"/>
              <a:gd name="T81" fmla="*/ 0 h 1537"/>
              <a:gd name="T82" fmla="*/ 0 w 3477"/>
              <a:gd name="T83" fmla="*/ 0 h 1537"/>
              <a:gd name="T84" fmla="*/ 0 w 3477"/>
              <a:gd name="T85" fmla="*/ 0 h 1537"/>
              <a:gd name="T86" fmla="*/ 0 w 3477"/>
              <a:gd name="T87" fmla="*/ 0 h 1537"/>
              <a:gd name="T88" fmla="*/ 0 w 3477"/>
              <a:gd name="T89" fmla="*/ 0 h 1537"/>
              <a:gd name="T90" fmla="*/ 0 w 3477"/>
              <a:gd name="T91" fmla="*/ 0 h 1537"/>
              <a:gd name="T92" fmla="*/ 0 w 3477"/>
              <a:gd name="T93" fmla="*/ 0 h 1537"/>
              <a:gd name="T94" fmla="*/ 0 w 3477"/>
              <a:gd name="T95" fmla="*/ 0 h 1537"/>
              <a:gd name="T96" fmla="*/ 0 w 3477"/>
              <a:gd name="T97" fmla="*/ 0 h 1537"/>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3477"/>
              <a:gd name="T148" fmla="*/ 0 h 1537"/>
              <a:gd name="T149" fmla="*/ 3477 w 3477"/>
              <a:gd name="T150" fmla="*/ 1537 h 1537"/>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3477" h="1537">
                <a:moveTo>
                  <a:pt x="1844" y="144"/>
                </a:moveTo>
                <a:lnTo>
                  <a:pt x="1778" y="147"/>
                </a:lnTo>
                <a:lnTo>
                  <a:pt x="1716" y="153"/>
                </a:lnTo>
                <a:lnTo>
                  <a:pt x="1658" y="164"/>
                </a:lnTo>
                <a:lnTo>
                  <a:pt x="1603" y="178"/>
                </a:lnTo>
                <a:lnTo>
                  <a:pt x="1552" y="198"/>
                </a:lnTo>
                <a:lnTo>
                  <a:pt x="1504" y="220"/>
                </a:lnTo>
                <a:lnTo>
                  <a:pt x="1460" y="244"/>
                </a:lnTo>
                <a:lnTo>
                  <a:pt x="1419" y="271"/>
                </a:lnTo>
                <a:lnTo>
                  <a:pt x="1382" y="299"/>
                </a:lnTo>
                <a:lnTo>
                  <a:pt x="1348" y="331"/>
                </a:lnTo>
                <a:lnTo>
                  <a:pt x="1311" y="374"/>
                </a:lnTo>
                <a:lnTo>
                  <a:pt x="1279" y="418"/>
                </a:lnTo>
                <a:lnTo>
                  <a:pt x="1252" y="466"/>
                </a:lnTo>
                <a:lnTo>
                  <a:pt x="1231" y="515"/>
                </a:lnTo>
                <a:lnTo>
                  <a:pt x="1214" y="566"/>
                </a:lnTo>
                <a:lnTo>
                  <a:pt x="1201" y="617"/>
                </a:lnTo>
                <a:lnTo>
                  <a:pt x="1194" y="667"/>
                </a:lnTo>
                <a:lnTo>
                  <a:pt x="1191" y="717"/>
                </a:lnTo>
                <a:lnTo>
                  <a:pt x="1194" y="768"/>
                </a:lnTo>
                <a:lnTo>
                  <a:pt x="1201" y="815"/>
                </a:lnTo>
                <a:lnTo>
                  <a:pt x="1212" y="860"/>
                </a:lnTo>
                <a:lnTo>
                  <a:pt x="1228" y="900"/>
                </a:lnTo>
                <a:lnTo>
                  <a:pt x="1248" y="936"/>
                </a:lnTo>
                <a:lnTo>
                  <a:pt x="1270" y="970"/>
                </a:lnTo>
                <a:lnTo>
                  <a:pt x="1296" y="1000"/>
                </a:lnTo>
                <a:lnTo>
                  <a:pt x="1326" y="1027"/>
                </a:lnTo>
                <a:lnTo>
                  <a:pt x="1358" y="1051"/>
                </a:lnTo>
                <a:lnTo>
                  <a:pt x="1393" y="1071"/>
                </a:lnTo>
                <a:lnTo>
                  <a:pt x="1430" y="1088"/>
                </a:lnTo>
                <a:lnTo>
                  <a:pt x="1470" y="1103"/>
                </a:lnTo>
                <a:lnTo>
                  <a:pt x="1526" y="1116"/>
                </a:lnTo>
                <a:lnTo>
                  <a:pt x="1584" y="1124"/>
                </a:lnTo>
                <a:lnTo>
                  <a:pt x="1644" y="1126"/>
                </a:lnTo>
                <a:lnTo>
                  <a:pt x="1682" y="1126"/>
                </a:lnTo>
                <a:lnTo>
                  <a:pt x="1720" y="1123"/>
                </a:lnTo>
                <a:lnTo>
                  <a:pt x="1759" y="1120"/>
                </a:lnTo>
                <a:lnTo>
                  <a:pt x="1795" y="1116"/>
                </a:lnTo>
                <a:lnTo>
                  <a:pt x="1827" y="1109"/>
                </a:lnTo>
                <a:lnTo>
                  <a:pt x="1858" y="1102"/>
                </a:lnTo>
                <a:lnTo>
                  <a:pt x="1886" y="1093"/>
                </a:lnTo>
                <a:lnTo>
                  <a:pt x="1909" y="1084"/>
                </a:lnTo>
                <a:lnTo>
                  <a:pt x="1902" y="1057"/>
                </a:lnTo>
                <a:lnTo>
                  <a:pt x="1893" y="1032"/>
                </a:lnTo>
                <a:lnTo>
                  <a:pt x="1873" y="981"/>
                </a:lnTo>
                <a:lnTo>
                  <a:pt x="1843" y="990"/>
                </a:lnTo>
                <a:lnTo>
                  <a:pt x="1812" y="998"/>
                </a:lnTo>
                <a:lnTo>
                  <a:pt x="1778" y="1004"/>
                </a:lnTo>
                <a:lnTo>
                  <a:pt x="1742" y="1009"/>
                </a:lnTo>
                <a:lnTo>
                  <a:pt x="1703" y="1011"/>
                </a:lnTo>
                <a:lnTo>
                  <a:pt x="1663" y="1012"/>
                </a:lnTo>
                <a:lnTo>
                  <a:pt x="1619" y="1010"/>
                </a:lnTo>
                <a:lnTo>
                  <a:pt x="1577" y="1004"/>
                </a:lnTo>
                <a:lnTo>
                  <a:pt x="1537" y="995"/>
                </a:lnTo>
                <a:lnTo>
                  <a:pt x="1499" y="982"/>
                </a:lnTo>
                <a:lnTo>
                  <a:pt x="1465" y="964"/>
                </a:lnTo>
                <a:lnTo>
                  <a:pt x="1434" y="943"/>
                </a:lnTo>
                <a:lnTo>
                  <a:pt x="1413" y="923"/>
                </a:lnTo>
                <a:lnTo>
                  <a:pt x="1394" y="901"/>
                </a:lnTo>
                <a:lnTo>
                  <a:pt x="1378" y="876"/>
                </a:lnTo>
                <a:lnTo>
                  <a:pt x="1364" y="849"/>
                </a:lnTo>
                <a:lnTo>
                  <a:pt x="1353" y="820"/>
                </a:lnTo>
                <a:lnTo>
                  <a:pt x="1345" y="787"/>
                </a:lnTo>
                <a:lnTo>
                  <a:pt x="1340" y="751"/>
                </a:lnTo>
                <a:lnTo>
                  <a:pt x="1338" y="711"/>
                </a:lnTo>
                <a:lnTo>
                  <a:pt x="1340" y="668"/>
                </a:lnTo>
                <a:lnTo>
                  <a:pt x="1346" y="625"/>
                </a:lnTo>
                <a:lnTo>
                  <a:pt x="1357" y="583"/>
                </a:lnTo>
                <a:lnTo>
                  <a:pt x="1371" y="541"/>
                </a:lnTo>
                <a:lnTo>
                  <a:pt x="1389" y="501"/>
                </a:lnTo>
                <a:lnTo>
                  <a:pt x="1411" y="464"/>
                </a:lnTo>
                <a:lnTo>
                  <a:pt x="1436" y="429"/>
                </a:lnTo>
                <a:lnTo>
                  <a:pt x="1466" y="396"/>
                </a:lnTo>
                <a:lnTo>
                  <a:pt x="1499" y="366"/>
                </a:lnTo>
                <a:lnTo>
                  <a:pt x="1536" y="340"/>
                </a:lnTo>
                <a:lnTo>
                  <a:pt x="1576" y="315"/>
                </a:lnTo>
                <a:lnTo>
                  <a:pt x="1620" y="295"/>
                </a:lnTo>
                <a:lnTo>
                  <a:pt x="1666" y="279"/>
                </a:lnTo>
                <a:lnTo>
                  <a:pt x="1717" y="268"/>
                </a:lnTo>
                <a:lnTo>
                  <a:pt x="1770" y="260"/>
                </a:lnTo>
                <a:lnTo>
                  <a:pt x="1827" y="258"/>
                </a:lnTo>
                <a:lnTo>
                  <a:pt x="1876" y="260"/>
                </a:lnTo>
                <a:lnTo>
                  <a:pt x="1921" y="265"/>
                </a:lnTo>
                <a:lnTo>
                  <a:pt x="1962" y="275"/>
                </a:lnTo>
                <a:lnTo>
                  <a:pt x="1999" y="288"/>
                </a:lnTo>
                <a:lnTo>
                  <a:pt x="2032" y="305"/>
                </a:lnTo>
                <a:lnTo>
                  <a:pt x="2062" y="326"/>
                </a:lnTo>
                <a:lnTo>
                  <a:pt x="2087" y="350"/>
                </a:lnTo>
                <a:lnTo>
                  <a:pt x="2108" y="378"/>
                </a:lnTo>
                <a:lnTo>
                  <a:pt x="2124" y="409"/>
                </a:lnTo>
                <a:lnTo>
                  <a:pt x="2136" y="443"/>
                </a:lnTo>
                <a:lnTo>
                  <a:pt x="2143" y="481"/>
                </a:lnTo>
                <a:lnTo>
                  <a:pt x="2145" y="521"/>
                </a:lnTo>
                <a:lnTo>
                  <a:pt x="2142" y="568"/>
                </a:lnTo>
                <a:lnTo>
                  <a:pt x="2134" y="615"/>
                </a:lnTo>
                <a:lnTo>
                  <a:pt x="2124" y="645"/>
                </a:lnTo>
                <a:lnTo>
                  <a:pt x="2113" y="674"/>
                </a:lnTo>
                <a:lnTo>
                  <a:pt x="2099" y="702"/>
                </a:lnTo>
                <a:lnTo>
                  <a:pt x="2082" y="726"/>
                </a:lnTo>
                <a:lnTo>
                  <a:pt x="2063" y="747"/>
                </a:lnTo>
                <a:lnTo>
                  <a:pt x="2042" y="765"/>
                </a:lnTo>
                <a:lnTo>
                  <a:pt x="2017" y="779"/>
                </a:lnTo>
                <a:lnTo>
                  <a:pt x="1991" y="788"/>
                </a:lnTo>
                <a:lnTo>
                  <a:pt x="1963" y="790"/>
                </a:lnTo>
                <a:lnTo>
                  <a:pt x="1946" y="789"/>
                </a:lnTo>
                <a:lnTo>
                  <a:pt x="1933" y="787"/>
                </a:lnTo>
                <a:lnTo>
                  <a:pt x="1923" y="781"/>
                </a:lnTo>
                <a:lnTo>
                  <a:pt x="1999" y="402"/>
                </a:lnTo>
                <a:lnTo>
                  <a:pt x="1953" y="390"/>
                </a:lnTo>
                <a:lnTo>
                  <a:pt x="1902" y="380"/>
                </a:lnTo>
                <a:lnTo>
                  <a:pt x="1850" y="375"/>
                </a:lnTo>
                <a:lnTo>
                  <a:pt x="1797" y="373"/>
                </a:lnTo>
                <a:lnTo>
                  <a:pt x="1751" y="376"/>
                </a:lnTo>
                <a:lnTo>
                  <a:pt x="1707" y="384"/>
                </a:lnTo>
                <a:lnTo>
                  <a:pt x="1665" y="398"/>
                </a:lnTo>
                <a:lnTo>
                  <a:pt x="1626" y="418"/>
                </a:lnTo>
                <a:lnTo>
                  <a:pt x="1590" y="442"/>
                </a:lnTo>
                <a:lnTo>
                  <a:pt x="1557" y="470"/>
                </a:lnTo>
                <a:lnTo>
                  <a:pt x="1535" y="495"/>
                </a:lnTo>
                <a:lnTo>
                  <a:pt x="1516" y="520"/>
                </a:lnTo>
                <a:lnTo>
                  <a:pt x="1499" y="549"/>
                </a:lnTo>
                <a:lnTo>
                  <a:pt x="1484" y="580"/>
                </a:lnTo>
                <a:lnTo>
                  <a:pt x="1472" y="612"/>
                </a:lnTo>
                <a:lnTo>
                  <a:pt x="1464" y="645"/>
                </a:lnTo>
                <a:lnTo>
                  <a:pt x="1460" y="682"/>
                </a:lnTo>
                <a:lnTo>
                  <a:pt x="1458" y="719"/>
                </a:lnTo>
                <a:lnTo>
                  <a:pt x="1460" y="748"/>
                </a:lnTo>
                <a:lnTo>
                  <a:pt x="1464" y="776"/>
                </a:lnTo>
                <a:lnTo>
                  <a:pt x="1472" y="802"/>
                </a:lnTo>
                <a:lnTo>
                  <a:pt x="1484" y="823"/>
                </a:lnTo>
                <a:lnTo>
                  <a:pt x="1497" y="842"/>
                </a:lnTo>
                <a:lnTo>
                  <a:pt x="1513" y="858"/>
                </a:lnTo>
                <a:lnTo>
                  <a:pt x="1531" y="873"/>
                </a:lnTo>
                <a:lnTo>
                  <a:pt x="1550" y="883"/>
                </a:lnTo>
                <a:lnTo>
                  <a:pt x="1571" y="892"/>
                </a:lnTo>
                <a:lnTo>
                  <a:pt x="1606" y="900"/>
                </a:lnTo>
                <a:lnTo>
                  <a:pt x="1642" y="902"/>
                </a:lnTo>
                <a:lnTo>
                  <a:pt x="1680" y="901"/>
                </a:lnTo>
                <a:lnTo>
                  <a:pt x="1713" y="897"/>
                </a:lnTo>
                <a:lnTo>
                  <a:pt x="1742" y="890"/>
                </a:lnTo>
                <a:lnTo>
                  <a:pt x="1780" y="876"/>
                </a:lnTo>
                <a:lnTo>
                  <a:pt x="1817" y="860"/>
                </a:lnTo>
                <a:lnTo>
                  <a:pt x="1836" y="875"/>
                </a:lnTo>
                <a:lnTo>
                  <a:pt x="1859" y="886"/>
                </a:lnTo>
                <a:lnTo>
                  <a:pt x="1886" y="895"/>
                </a:lnTo>
                <a:lnTo>
                  <a:pt x="1915" y="900"/>
                </a:lnTo>
                <a:lnTo>
                  <a:pt x="1948" y="902"/>
                </a:lnTo>
                <a:lnTo>
                  <a:pt x="1985" y="899"/>
                </a:lnTo>
                <a:lnTo>
                  <a:pt x="2021" y="893"/>
                </a:lnTo>
                <a:lnTo>
                  <a:pt x="2055" y="882"/>
                </a:lnTo>
                <a:lnTo>
                  <a:pt x="2087" y="867"/>
                </a:lnTo>
                <a:lnTo>
                  <a:pt x="2118" y="849"/>
                </a:lnTo>
                <a:lnTo>
                  <a:pt x="2145" y="828"/>
                </a:lnTo>
                <a:lnTo>
                  <a:pt x="2171" y="806"/>
                </a:lnTo>
                <a:lnTo>
                  <a:pt x="2194" y="780"/>
                </a:lnTo>
                <a:lnTo>
                  <a:pt x="2221" y="742"/>
                </a:lnTo>
                <a:lnTo>
                  <a:pt x="2244" y="702"/>
                </a:lnTo>
                <a:lnTo>
                  <a:pt x="2262" y="658"/>
                </a:lnTo>
                <a:lnTo>
                  <a:pt x="2276" y="614"/>
                </a:lnTo>
                <a:lnTo>
                  <a:pt x="2284" y="568"/>
                </a:lnTo>
                <a:lnTo>
                  <a:pt x="2286" y="521"/>
                </a:lnTo>
                <a:lnTo>
                  <a:pt x="2284" y="475"/>
                </a:lnTo>
                <a:lnTo>
                  <a:pt x="2277" y="432"/>
                </a:lnTo>
                <a:lnTo>
                  <a:pt x="2266" y="392"/>
                </a:lnTo>
                <a:lnTo>
                  <a:pt x="2250" y="355"/>
                </a:lnTo>
                <a:lnTo>
                  <a:pt x="2231" y="321"/>
                </a:lnTo>
                <a:lnTo>
                  <a:pt x="2209" y="290"/>
                </a:lnTo>
                <a:lnTo>
                  <a:pt x="2184" y="262"/>
                </a:lnTo>
                <a:lnTo>
                  <a:pt x="2156" y="237"/>
                </a:lnTo>
                <a:lnTo>
                  <a:pt x="2124" y="216"/>
                </a:lnTo>
                <a:lnTo>
                  <a:pt x="2090" y="196"/>
                </a:lnTo>
                <a:lnTo>
                  <a:pt x="2053" y="181"/>
                </a:lnTo>
                <a:lnTo>
                  <a:pt x="2015" y="167"/>
                </a:lnTo>
                <a:lnTo>
                  <a:pt x="1960" y="155"/>
                </a:lnTo>
                <a:lnTo>
                  <a:pt x="1903" y="148"/>
                </a:lnTo>
                <a:lnTo>
                  <a:pt x="1844" y="144"/>
                </a:lnTo>
                <a:close/>
                <a:moveTo>
                  <a:pt x="3322" y="0"/>
                </a:moveTo>
                <a:lnTo>
                  <a:pt x="3353" y="2"/>
                </a:lnTo>
                <a:lnTo>
                  <a:pt x="3383" y="11"/>
                </a:lnTo>
                <a:lnTo>
                  <a:pt x="3408" y="25"/>
                </a:lnTo>
                <a:lnTo>
                  <a:pt x="3431" y="42"/>
                </a:lnTo>
                <a:lnTo>
                  <a:pt x="3450" y="63"/>
                </a:lnTo>
                <a:lnTo>
                  <a:pt x="3464" y="87"/>
                </a:lnTo>
                <a:lnTo>
                  <a:pt x="3474" y="115"/>
                </a:lnTo>
                <a:lnTo>
                  <a:pt x="3477" y="143"/>
                </a:lnTo>
                <a:lnTo>
                  <a:pt x="3477" y="206"/>
                </a:lnTo>
                <a:lnTo>
                  <a:pt x="1741" y="1537"/>
                </a:lnTo>
                <a:lnTo>
                  <a:pt x="0" y="211"/>
                </a:lnTo>
                <a:lnTo>
                  <a:pt x="0" y="149"/>
                </a:lnTo>
                <a:lnTo>
                  <a:pt x="3" y="120"/>
                </a:lnTo>
                <a:lnTo>
                  <a:pt x="12" y="92"/>
                </a:lnTo>
                <a:lnTo>
                  <a:pt x="27" y="68"/>
                </a:lnTo>
                <a:lnTo>
                  <a:pt x="45" y="47"/>
                </a:lnTo>
                <a:lnTo>
                  <a:pt x="68" y="29"/>
                </a:lnTo>
                <a:lnTo>
                  <a:pt x="94" y="16"/>
                </a:lnTo>
                <a:lnTo>
                  <a:pt x="123" y="8"/>
                </a:lnTo>
                <a:lnTo>
                  <a:pt x="154" y="4"/>
                </a:lnTo>
                <a:lnTo>
                  <a:pt x="3322"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42" name="Freeform 56">
            <a:extLst>
              <a:ext uri="{FF2B5EF4-FFF2-40B4-BE49-F238E27FC236}">
                <a16:creationId xmlns:a16="http://schemas.microsoft.com/office/drawing/2014/main" id="{43F29EF2-DEC8-4F1E-90C2-C5676FCB6CE7}"/>
              </a:ext>
            </a:extLst>
          </xdr:cNvPr>
          <xdr:cNvSpPr>
            <a:spLocks noChangeArrowheads="1"/>
          </xdr:cNvSpPr>
        </xdr:nvSpPr>
        <xdr:spPr bwMode="auto">
          <a:xfrm>
            <a:off x="740" y="1209"/>
            <a:ext cx="16" cy="22"/>
          </a:xfrm>
          <a:custGeom>
            <a:avLst/>
            <a:gdLst>
              <a:gd name="T0" fmla="*/ 0 w 218"/>
              <a:gd name="T1" fmla="*/ 0 h 298"/>
              <a:gd name="T2" fmla="*/ 0 w 218"/>
              <a:gd name="T3" fmla="*/ 0 h 298"/>
              <a:gd name="T4" fmla="*/ 0 w 218"/>
              <a:gd name="T5" fmla="*/ 0 h 298"/>
              <a:gd name="T6" fmla="*/ 0 w 218"/>
              <a:gd name="T7" fmla="*/ 0 h 298"/>
              <a:gd name="T8" fmla="*/ 0 w 218"/>
              <a:gd name="T9" fmla="*/ 0 h 298"/>
              <a:gd name="T10" fmla="*/ 0 w 218"/>
              <a:gd name="T11" fmla="*/ 0 h 298"/>
              <a:gd name="T12" fmla="*/ 0 w 218"/>
              <a:gd name="T13" fmla="*/ 0 h 298"/>
              <a:gd name="T14" fmla="*/ 0 w 218"/>
              <a:gd name="T15" fmla="*/ 0 h 298"/>
              <a:gd name="T16" fmla="*/ 0 w 218"/>
              <a:gd name="T17" fmla="*/ 0 h 298"/>
              <a:gd name="T18" fmla="*/ 0 w 218"/>
              <a:gd name="T19" fmla="*/ 0 h 298"/>
              <a:gd name="T20" fmla="*/ 0 w 218"/>
              <a:gd name="T21" fmla="*/ 0 h 298"/>
              <a:gd name="T22" fmla="*/ 0 w 218"/>
              <a:gd name="T23" fmla="*/ 0 h 298"/>
              <a:gd name="T24" fmla="*/ 0 w 218"/>
              <a:gd name="T25" fmla="*/ 0 h 298"/>
              <a:gd name="T26" fmla="*/ 0 w 218"/>
              <a:gd name="T27" fmla="*/ 0 h 298"/>
              <a:gd name="T28" fmla="*/ 0 w 218"/>
              <a:gd name="T29" fmla="*/ 0 h 298"/>
              <a:gd name="T30" fmla="*/ 0 w 218"/>
              <a:gd name="T31" fmla="*/ 0 h 298"/>
              <a:gd name="T32" fmla="*/ 0 w 218"/>
              <a:gd name="T33" fmla="*/ 0 h 298"/>
              <a:gd name="T34" fmla="*/ 0 w 218"/>
              <a:gd name="T35" fmla="*/ 0 h 298"/>
              <a:gd name="T36" fmla="*/ 0 w 218"/>
              <a:gd name="T37" fmla="*/ 0 h 298"/>
              <a:gd name="T38" fmla="*/ 0 w 218"/>
              <a:gd name="T39" fmla="*/ 0 h 298"/>
              <a:gd name="T40" fmla="*/ 0 w 218"/>
              <a:gd name="T41" fmla="*/ 0 h 298"/>
              <a:gd name="T42" fmla="*/ 0 w 218"/>
              <a:gd name="T43" fmla="*/ 0 h 298"/>
              <a:gd name="T44" fmla="*/ 0 w 218"/>
              <a:gd name="T45" fmla="*/ 0 h 298"/>
              <a:gd name="T46" fmla="*/ 0 w 218"/>
              <a:gd name="T47" fmla="*/ 0 h 298"/>
              <a:gd name="T48" fmla="*/ 0 w 218"/>
              <a:gd name="T49" fmla="*/ 0 h 298"/>
              <a:gd name="T50" fmla="*/ 0 w 218"/>
              <a:gd name="T51" fmla="*/ 0 h 298"/>
              <a:gd name="T52" fmla="*/ 0 w 218"/>
              <a:gd name="T53" fmla="*/ 0 h 29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18"/>
              <a:gd name="T82" fmla="*/ 0 h 298"/>
              <a:gd name="T83" fmla="*/ 218 w 218"/>
              <a:gd name="T84" fmla="*/ 298 h 298"/>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18" h="298">
                <a:moveTo>
                  <a:pt x="168" y="0"/>
                </a:moveTo>
                <a:lnTo>
                  <a:pt x="193" y="0"/>
                </a:lnTo>
                <a:lnTo>
                  <a:pt x="218" y="5"/>
                </a:lnTo>
                <a:lnTo>
                  <a:pt x="167" y="285"/>
                </a:lnTo>
                <a:lnTo>
                  <a:pt x="147" y="290"/>
                </a:lnTo>
                <a:lnTo>
                  <a:pt x="129" y="295"/>
                </a:lnTo>
                <a:lnTo>
                  <a:pt x="109" y="297"/>
                </a:lnTo>
                <a:lnTo>
                  <a:pt x="86" y="298"/>
                </a:lnTo>
                <a:lnTo>
                  <a:pt x="68" y="297"/>
                </a:lnTo>
                <a:lnTo>
                  <a:pt x="51" y="292"/>
                </a:lnTo>
                <a:lnTo>
                  <a:pt x="37" y="285"/>
                </a:lnTo>
                <a:lnTo>
                  <a:pt x="24" y="275"/>
                </a:lnTo>
                <a:lnTo>
                  <a:pt x="14" y="263"/>
                </a:lnTo>
                <a:lnTo>
                  <a:pt x="7" y="246"/>
                </a:lnTo>
                <a:lnTo>
                  <a:pt x="2" y="226"/>
                </a:lnTo>
                <a:lnTo>
                  <a:pt x="0" y="202"/>
                </a:lnTo>
                <a:lnTo>
                  <a:pt x="4" y="163"/>
                </a:lnTo>
                <a:lnTo>
                  <a:pt x="12" y="126"/>
                </a:lnTo>
                <a:lnTo>
                  <a:pt x="21" y="101"/>
                </a:lnTo>
                <a:lnTo>
                  <a:pt x="32" y="80"/>
                </a:lnTo>
                <a:lnTo>
                  <a:pt x="45" y="61"/>
                </a:lnTo>
                <a:lnTo>
                  <a:pt x="61" y="43"/>
                </a:lnTo>
                <a:lnTo>
                  <a:pt x="78" y="28"/>
                </a:lnTo>
                <a:lnTo>
                  <a:pt x="98" y="15"/>
                </a:lnTo>
                <a:lnTo>
                  <a:pt x="119" y="7"/>
                </a:lnTo>
                <a:lnTo>
                  <a:pt x="143" y="1"/>
                </a:lnTo>
                <a:lnTo>
                  <a:pt x="168"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etwork%20Strategy\15%20-%20Capacity%20Strategy%20Team\11%20-%20Projects\11%20-%20Demand%20Side%20Response\13%20-%20Open%20Utility%20-%20Piclo%20Flex\Piclo%20Flex%20-%20Competition%20Upload%20Template%20-%20Autumn%2020%20ENWL%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
      <sheetName val="README"/>
      <sheetName val="Competitions"/>
      <sheetName val="Competition Boundaries"/>
      <sheetName val="Service Window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lexible.contracts@enwl.co.uk" TargetMode="External"/><Relationship Id="rId2" Type="http://schemas.openxmlformats.org/officeDocument/2006/relationships/hyperlink" Target="http://www.picloflex.com/" TargetMode="External"/><Relationship Id="rId1" Type="http://schemas.openxmlformats.org/officeDocument/2006/relationships/hyperlink" Target="mailto:flexible.contracts@enwl.co.uk"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flexible.contracts@enwl.co.uk" TargetMode="External"/><Relationship Id="rId2" Type="http://schemas.openxmlformats.org/officeDocument/2006/relationships/hyperlink" Target="http://www.picloflex.com/" TargetMode="External"/><Relationship Id="rId1" Type="http://schemas.openxmlformats.org/officeDocument/2006/relationships/hyperlink" Target="mailto:flexible.contracts@enwl.co.uk"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flexible.contracts@enwl.co.uk" TargetMode="External"/><Relationship Id="rId2" Type="http://schemas.openxmlformats.org/officeDocument/2006/relationships/hyperlink" Target="http://www.picloflex.com/" TargetMode="External"/><Relationship Id="rId1" Type="http://schemas.openxmlformats.org/officeDocument/2006/relationships/hyperlink" Target="mailto:flexible.contracts@enwl.co.uk"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3190C-E694-4F5C-835C-228DCF388E7B}">
  <dimension ref="A1:J17"/>
  <sheetViews>
    <sheetView workbookViewId="0">
      <selection activeCell="C23" sqref="C23"/>
    </sheetView>
  </sheetViews>
  <sheetFormatPr defaultColWidth="9.109375" defaultRowHeight="14.4"/>
  <cols>
    <col min="1" max="1" width="13.5546875" style="1" bestFit="1" customWidth="1"/>
    <col min="2" max="2" width="18.109375" style="1" customWidth="1"/>
    <col min="3" max="3" width="13.88671875" style="1" bestFit="1" customWidth="1"/>
    <col min="4" max="4" width="18.5546875" style="1" bestFit="1" customWidth="1"/>
    <col min="5" max="5" width="21.88671875" style="1" bestFit="1" customWidth="1"/>
    <col min="6" max="6" width="21.88671875" style="1" hidden="1" customWidth="1"/>
    <col min="7" max="7" width="20.6640625" style="1" bestFit="1" customWidth="1"/>
    <col min="8" max="8" width="15.5546875" style="1" customWidth="1"/>
    <col min="9" max="9" width="17.33203125" style="1" bestFit="1" customWidth="1"/>
    <col min="10" max="10" width="10.33203125" style="1" customWidth="1"/>
    <col min="11" max="11" width="11" style="1" bestFit="1" customWidth="1"/>
    <col min="12" max="13" width="10.44140625" style="1" customWidth="1"/>
    <col min="14" max="14" width="14.88671875" style="1" customWidth="1"/>
    <col min="15" max="16384" width="9.109375" style="1"/>
  </cols>
  <sheetData>
    <row r="1" spans="1:10" ht="15" thickBot="1"/>
    <row r="2" spans="1:10" ht="15" thickBot="1">
      <c r="B2" s="49" t="s">
        <v>60</v>
      </c>
      <c r="C2" s="50" t="s">
        <v>61</v>
      </c>
    </row>
    <row r="4" spans="1:10" ht="15" thickBot="1">
      <c r="B4" s="2" t="s">
        <v>18</v>
      </c>
      <c r="G4" s="172" t="s">
        <v>24</v>
      </c>
      <c r="H4" s="172"/>
    </row>
    <row r="5" spans="1:10" ht="30" customHeight="1">
      <c r="A5" s="173" t="s">
        <v>59</v>
      </c>
      <c r="B5" s="34" t="s">
        <v>1</v>
      </c>
      <c r="C5" s="35"/>
      <c r="D5" s="176" t="str">
        <f>IF(ISBLANK(C5),"Enter data","")</f>
        <v>Enter data</v>
      </c>
      <c r="E5" s="177"/>
      <c r="F5" s="41"/>
      <c r="G5" s="33" t="s">
        <v>5</v>
      </c>
      <c r="H5" s="178" t="str">
        <f>IF(C2="No","N/A",IFERROR(VLOOKUP(J5,Data!$A:$I,3,FALSE),"No tender matching these perameters"))</f>
        <v>No tender matching these perameters</v>
      </c>
      <c r="I5" s="179"/>
      <c r="J5" s="1" t="str">
        <f>CONCATENATE(C5,C6,C7)</f>
        <v/>
      </c>
    </row>
    <row r="6" spans="1:10" ht="45" customHeight="1">
      <c r="A6" s="174"/>
      <c r="B6" s="32" t="s">
        <v>48</v>
      </c>
      <c r="C6" s="36"/>
      <c r="D6" s="176" t="str">
        <f>IF(OR(ISBLANK(C5),ISBLANK(C6),ISBLANK(C7)),"Enter data",IF(H5="No Tender matching these perameters","No tender matching these perameters",""))</f>
        <v>Enter data</v>
      </c>
      <c r="E6" s="177"/>
      <c r="F6" s="41"/>
      <c r="G6" s="6" t="s">
        <v>15</v>
      </c>
      <c r="H6" s="180" t="str">
        <f>IFERROR(VLOOKUP(J5,Data!$A:$I,6,FALSE),"No tender matching these perameters")</f>
        <v>No tender matching these perameters</v>
      </c>
      <c r="I6" s="181"/>
    </row>
    <row r="7" spans="1:10" ht="30" customHeight="1" thickBot="1">
      <c r="A7" s="175"/>
      <c r="B7" s="47" t="s">
        <v>58</v>
      </c>
      <c r="C7" s="48"/>
      <c r="D7" s="176" t="str">
        <f>IF(ISBLANK(C7),"Enter data","")</f>
        <v>Enter data</v>
      </c>
      <c r="E7" s="177"/>
      <c r="F7" s="41"/>
      <c r="G7" s="5" t="s">
        <v>8</v>
      </c>
      <c r="H7" s="158" t="str">
        <f>IFERROR(VLOOKUP(J5,Data!$A:$I,8,FALSE),"No tender matching these perameters")</f>
        <v>No tender matching these perameters</v>
      </c>
      <c r="I7" s="159"/>
    </row>
    <row r="8" spans="1:10" ht="15" customHeight="1" thickBot="1">
      <c r="B8" s="2" t="str">
        <f>IF(C2="No","Insert Bid Details Here","")</f>
        <v/>
      </c>
      <c r="C8" s="26"/>
      <c r="D8" s="27" t="str">
        <f>IF(AND(C7="restore",C9&gt;0,C9),"No availability payments for Restore contracts","")</f>
        <v/>
      </c>
      <c r="E8" s="46"/>
      <c r="F8" s="42"/>
      <c r="G8" s="5" t="s">
        <v>16</v>
      </c>
      <c r="H8" s="158" t="str">
        <f>IFERROR(VLOOKUP(J5,Data!$A:$I,7,FALSE),"No tender matching these perameters")</f>
        <v>No tender matching these perameters</v>
      </c>
      <c r="I8" s="159"/>
    </row>
    <row r="9" spans="1:10" ht="15" thickBot="1">
      <c r="A9" s="38" t="s">
        <v>17</v>
      </c>
      <c r="B9" s="34" t="s">
        <v>11</v>
      </c>
      <c r="C9" s="3">
        <v>2</v>
      </c>
      <c r="D9" s="45"/>
      <c r="E9" s="46"/>
      <c r="F9" s="42"/>
      <c r="G9" s="8" t="s">
        <v>9</v>
      </c>
      <c r="H9" s="160" t="str">
        <f>IFERROR(VLOOKUP(J5,Data!$A:$I,9,FALSE),"No tender matching these perameters")</f>
        <v>No tender matching these perameters</v>
      </c>
      <c r="I9" s="161"/>
    </row>
    <row r="10" spans="1:10">
      <c r="A10" s="39"/>
      <c r="B10" s="4" t="s">
        <v>12</v>
      </c>
      <c r="C10" s="19">
        <v>6</v>
      </c>
      <c r="D10" s="162" t="str">
        <f>IF(C11&gt;H9,"Capacity exceeds network requirements","")</f>
        <v/>
      </c>
      <c r="E10" s="163"/>
      <c r="F10" s="37"/>
    </row>
    <row r="11" spans="1:10" ht="15" thickBot="1">
      <c r="A11" s="40"/>
      <c r="B11" s="7" t="s">
        <v>10</v>
      </c>
      <c r="C11" s="20">
        <v>2000</v>
      </c>
    </row>
    <row r="13" spans="1:10">
      <c r="A13" s="27"/>
      <c r="B13" s="28"/>
      <c r="C13" s="29"/>
      <c r="E13" s="30"/>
      <c r="F13" s="30"/>
      <c r="G13" s="31"/>
    </row>
    <row r="14" spans="1:10" ht="15" thickBot="1"/>
    <row r="15" spans="1:10" ht="15" customHeight="1">
      <c r="A15" s="164" t="s">
        <v>21</v>
      </c>
      <c r="B15" s="165"/>
      <c r="C15" s="166"/>
      <c r="D15" s="167" t="s">
        <v>23</v>
      </c>
      <c r="E15" s="169" t="s">
        <v>22</v>
      </c>
      <c r="F15" s="170"/>
      <c r="G15" s="170"/>
      <c r="H15" s="171"/>
      <c r="I15" s="167" t="s">
        <v>14</v>
      </c>
    </row>
    <row r="16" spans="1:10" ht="28.8">
      <c r="A16" s="11" t="s">
        <v>19</v>
      </c>
      <c r="B16" s="12" t="s">
        <v>20</v>
      </c>
      <c r="C16" s="13" t="s">
        <v>25</v>
      </c>
      <c r="D16" s="168"/>
      <c r="E16" s="14" t="s">
        <v>19</v>
      </c>
      <c r="F16" s="43"/>
      <c r="G16" s="15" t="s">
        <v>6</v>
      </c>
      <c r="H16" s="13" t="s">
        <v>13</v>
      </c>
      <c r="I16" s="168"/>
    </row>
    <row r="17" spans="1:9" ht="15" thickBot="1">
      <c r="A17" s="16" t="str">
        <f>IFERROR(C9*H7*C11,"")</f>
        <v/>
      </c>
      <c r="B17" s="17" t="str">
        <f>IFERROR(C10*H8*C11,"")</f>
        <v/>
      </c>
      <c r="C17" s="18" t="str">
        <f>IFERROR(A17+B17,"")</f>
        <v/>
      </c>
      <c r="D17" s="9" t="str">
        <f>IFERROR(C11/H9,"")</f>
        <v/>
      </c>
      <c r="E17" s="16" t="str">
        <f>IFERROR(C9*H7*H9,"")</f>
        <v/>
      </c>
      <c r="F17" s="44"/>
      <c r="G17" s="17" t="str">
        <f>IFERROR(C10*H8*H9,"")</f>
        <v/>
      </c>
      <c r="H17" s="18" t="str">
        <f>IFERROR(E17+G17,"")</f>
        <v/>
      </c>
      <c r="I17" s="10" t="str">
        <f>IFERROR(H17/H6,"")</f>
        <v/>
      </c>
    </row>
  </sheetData>
  <mergeCells count="15">
    <mergeCell ref="G4:H4"/>
    <mergeCell ref="A5:A7"/>
    <mergeCell ref="D5:E5"/>
    <mergeCell ref="H5:I5"/>
    <mergeCell ref="D6:E6"/>
    <mergeCell ref="H6:I6"/>
    <mergeCell ref="D7:E7"/>
    <mergeCell ref="H7:I7"/>
    <mergeCell ref="H8:I8"/>
    <mergeCell ref="H9:I9"/>
    <mergeCell ref="D10:E10"/>
    <mergeCell ref="A15:C15"/>
    <mergeCell ref="D15:D16"/>
    <mergeCell ref="E15:H15"/>
    <mergeCell ref="I15:I16"/>
  </mergeCells>
  <conditionalFormatting sqref="C9:C10">
    <cfRule type="notContainsBlanks" dxfId="20" priority="5">
      <formula>LEN(TRIM(C9))&gt;0</formula>
    </cfRule>
  </conditionalFormatting>
  <conditionalFormatting sqref="I17">
    <cfRule type="cellIs" dxfId="19" priority="3" operator="lessThanOrEqual">
      <formula>1</formula>
    </cfRule>
    <cfRule type="cellIs" dxfId="18" priority="4" operator="greaterThan">
      <formula>1</formula>
    </cfRule>
  </conditionalFormatting>
  <conditionalFormatting sqref="D8:F9">
    <cfRule type="notContainsBlanks" dxfId="17" priority="2">
      <formula>LEN(TRIM(D8))&gt;0</formula>
    </cfRule>
  </conditionalFormatting>
  <conditionalFormatting sqref="C5:C7">
    <cfRule type="containsBlanks" dxfId="16" priority="6">
      <formula>LEN(TRIM(C5))=0</formula>
    </cfRule>
  </conditionalFormatting>
  <conditionalFormatting sqref="A4:F7">
    <cfRule type="expression" dxfId="15" priority="1" stopIfTrue="1">
      <formula>IF($C$2="no",TRUE,FALSE)</formula>
    </cfRule>
  </conditionalFormatting>
  <dataValidations count="2">
    <dataValidation type="list" allowBlank="1" showInputMessage="1" showErrorMessage="1" sqref="C2" xr:uid="{E1D9E607-BDA5-475F-A97F-0D9D6FEAD34F}">
      <formula1>"Yes,No"</formula1>
    </dataValidation>
    <dataValidation type="list" allowBlank="1" showInputMessage="1" showErrorMessage="1" sqref="C6" xr:uid="{BEA01ED4-D291-4678-A73F-7154C7B6D5DD}">
      <formula1>"W22/23,S23,W23/24"</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B714512F-3C5C-414D-BB09-5F28E1945224}">
          <x14:formula1>
            <xm:f>'Lists &amp; wording'!$C$2:$C$4</xm:f>
          </x14:formula1>
          <xm:sqref>C7</xm:sqref>
        </x14:dataValidation>
        <x14:dataValidation type="list" allowBlank="1" showInputMessage="1" showErrorMessage="1" xr:uid="{EB888E2C-56B5-439E-9183-8404288539DE}">
          <x14:formula1>
            <xm:f>'Lists &amp; wording'!$A$2:$A$58</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18805-4662-41BE-B147-524F2B3F40A7}">
  <dimension ref="A1:M26"/>
  <sheetViews>
    <sheetView tabSelected="1" zoomScale="80" zoomScaleNormal="80" workbookViewId="0">
      <selection activeCell="N13" sqref="N13"/>
    </sheetView>
  </sheetViews>
  <sheetFormatPr defaultColWidth="9.109375" defaultRowHeight="14.4"/>
  <cols>
    <col min="1" max="1" width="14.109375" style="53" customWidth="1"/>
    <col min="2" max="11" width="9.109375" style="53"/>
    <col min="12" max="12" width="10" style="53" customWidth="1"/>
    <col min="13" max="16384" width="9.109375" style="53"/>
  </cols>
  <sheetData>
    <row r="1" spans="1:13" ht="15" thickBot="1">
      <c r="A1" s="1"/>
      <c r="B1" s="1"/>
      <c r="C1" s="1"/>
      <c r="D1" s="1"/>
      <c r="E1" s="1"/>
      <c r="F1" s="1"/>
      <c r="G1" s="1"/>
      <c r="H1" s="1"/>
      <c r="I1" s="1"/>
      <c r="J1" s="1"/>
      <c r="K1" s="1"/>
      <c r="L1" s="1"/>
      <c r="M1" s="1"/>
    </row>
    <row r="2" spans="1:13" ht="33" customHeight="1" thickBot="1">
      <c r="A2" s="1"/>
      <c r="B2" s="1"/>
      <c r="C2" s="26"/>
      <c r="D2" s="190" t="s">
        <v>69</v>
      </c>
      <c r="E2" s="191"/>
      <c r="F2" s="191"/>
      <c r="G2" s="191"/>
      <c r="H2" s="192"/>
      <c r="I2" s="1"/>
      <c r="J2" s="1"/>
      <c r="K2" s="1"/>
      <c r="L2" s="1"/>
      <c r="M2" s="1"/>
    </row>
    <row r="3" spans="1:13" ht="35.25" customHeight="1">
      <c r="A3" s="1"/>
      <c r="B3" s="1"/>
      <c r="C3" s="105"/>
      <c r="D3" s="193"/>
      <c r="E3" s="194"/>
      <c r="F3" s="194"/>
      <c r="G3" s="194"/>
      <c r="H3" s="195"/>
      <c r="I3" s="1"/>
      <c r="J3" s="1"/>
      <c r="K3" s="184" t="s">
        <v>66</v>
      </c>
      <c r="L3" s="185"/>
      <c r="M3" s="1"/>
    </row>
    <row r="4" spans="1:13" ht="15.75" customHeight="1" thickBot="1">
      <c r="A4" s="1"/>
      <c r="B4" s="1"/>
      <c r="C4" s="105"/>
      <c r="D4" s="196"/>
      <c r="E4" s="197"/>
      <c r="F4" s="197"/>
      <c r="G4" s="197"/>
      <c r="H4" s="198"/>
      <c r="I4" s="1"/>
      <c r="J4" s="1"/>
      <c r="K4" s="123"/>
      <c r="L4" s="124"/>
      <c r="M4" s="1"/>
    </row>
    <row r="5" spans="1:13">
      <c r="A5" s="1"/>
      <c r="B5" s="1"/>
      <c r="C5" s="1"/>
      <c r="D5" s="1"/>
      <c r="E5" s="1"/>
      <c r="F5" s="1"/>
      <c r="G5" s="1"/>
      <c r="H5" s="1"/>
      <c r="I5" s="1"/>
      <c r="J5" s="1"/>
      <c r="K5" s="123"/>
      <c r="L5" s="124"/>
      <c r="M5" s="1"/>
    </row>
    <row r="6" spans="1:13" ht="15" thickBot="1">
      <c r="A6" s="1"/>
      <c r="B6" s="1"/>
      <c r="C6" s="1"/>
      <c r="D6" s="1"/>
      <c r="E6" s="1"/>
      <c r="F6" s="1"/>
      <c r="G6" s="1"/>
      <c r="H6" s="1"/>
      <c r="I6" s="1"/>
      <c r="J6" s="1"/>
      <c r="K6" s="52"/>
      <c r="L6" s="125"/>
      <c r="M6" s="1"/>
    </row>
    <row r="7" spans="1:13">
      <c r="A7" s="1"/>
      <c r="B7" s="1"/>
      <c r="C7" s="1"/>
      <c r="D7" s="1"/>
      <c r="E7" s="1"/>
      <c r="F7" s="1"/>
      <c r="G7" s="1"/>
      <c r="H7" s="1"/>
      <c r="I7" s="1"/>
      <c r="J7" s="1"/>
      <c r="K7" s="1"/>
      <c r="L7" s="1"/>
      <c r="M7" s="1"/>
    </row>
    <row r="8" spans="1:13" ht="15" thickBot="1">
      <c r="A8" s="1"/>
      <c r="B8" s="1"/>
      <c r="C8" s="1"/>
      <c r="D8" s="1"/>
      <c r="E8" s="1"/>
      <c r="F8" s="1"/>
      <c r="G8" s="1"/>
      <c r="H8" s="1"/>
      <c r="I8" s="1"/>
      <c r="J8" s="1"/>
      <c r="K8" s="1"/>
      <c r="L8" s="1"/>
      <c r="M8" s="1"/>
    </row>
    <row r="9" spans="1:13" ht="15" customHeight="1">
      <c r="A9" s="127" t="s">
        <v>72</v>
      </c>
      <c r="B9" s="1"/>
      <c r="C9" s="1"/>
      <c r="D9" s="1"/>
      <c r="E9" s="1"/>
      <c r="F9" s="1"/>
      <c r="G9" s="1"/>
      <c r="H9" s="1"/>
      <c r="I9" s="1"/>
      <c r="J9" s="1"/>
      <c r="K9" s="184" t="s">
        <v>67</v>
      </c>
      <c r="L9" s="185"/>
      <c r="M9" s="1"/>
    </row>
    <row r="10" spans="1:13">
      <c r="A10" s="182" t="s">
        <v>74</v>
      </c>
      <c r="B10" s="182"/>
      <c r="C10" s="182"/>
      <c r="D10" s="182"/>
      <c r="E10" s="182"/>
      <c r="F10" s="182"/>
      <c r="G10" s="182"/>
      <c r="H10" s="182"/>
      <c r="I10" s="182"/>
      <c r="J10" s="1"/>
      <c r="K10" s="186"/>
      <c r="L10" s="187"/>
      <c r="M10" s="1"/>
    </row>
    <row r="11" spans="1:13">
      <c r="A11" s="182"/>
      <c r="B11" s="182"/>
      <c r="C11" s="182"/>
      <c r="D11" s="182"/>
      <c r="E11" s="182"/>
      <c r="F11" s="182"/>
      <c r="G11" s="182"/>
      <c r="H11" s="182"/>
      <c r="I11" s="182"/>
      <c r="J11" s="1"/>
      <c r="K11" s="54"/>
      <c r="L11" s="55"/>
      <c r="M11" s="1"/>
    </row>
    <row r="12" spans="1:13">
      <c r="A12" s="182"/>
      <c r="B12" s="182"/>
      <c r="C12" s="182"/>
      <c r="D12" s="182"/>
      <c r="E12" s="182"/>
      <c r="F12" s="182"/>
      <c r="G12" s="182"/>
      <c r="H12" s="182"/>
      <c r="I12" s="182"/>
      <c r="J12" s="1"/>
      <c r="K12" s="54"/>
      <c r="L12" s="55"/>
      <c r="M12" s="1"/>
    </row>
    <row r="13" spans="1:13">
      <c r="A13" s="182"/>
      <c r="B13" s="182"/>
      <c r="C13" s="182"/>
      <c r="D13" s="182"/>
      <c r="E13" s="182"/>
      <c r="F13" s="182"/>
      <c r="G13" s="182"/>
      <c r="H13" s="182"/>
      <c r="I13" s="182"/>
      <c r="J13" s="1"/>
      <c r="K13" s="54"/>
      <c r="L13" s="55"/>
      <c r="M13" s="1"/>
    </row>
    <row r="14" spans="1:13">
      <c r="A14" s="182"/>
      <c r="B14" s="182"/>
      <c r="C14" s="182"/>
      <c r="D14" s="182"/>
      <c r="E14" s="182"/>
      <c r="F14" s="182"/>
      <c r="G14" s="182"/>
      <c r="H14" s="182"/>
      <c r="I14" s="182"/>
      <c r="J14" s="1"/>
      <c r="K14" s="54"/>
      <c r="L14" s="55"/>
      <c r="M14" s="1"/>
    </row>
    <row r="15" spans="1:13" ht="15" thickBot="1">
      <c r="A15" s="1"/>
      <c r="B15" s="1"/>
      <c r="C15" s="1"/>
      <c r="D15" s="1"/>
      <c r="E15" s="1"/>
      <c r="F15" s="1"/>
      <c r="G15" s="1"/>
      <c r="H15" s="1"/>
      <c r="I15" s="1"/>
      <c r="J15" s="1"/>
      <c r="K15" s="56"/>
      <c r="L15" s="57"/>
      <c r="M15" s="1"/>
    </row>
    <row r="16" spans="1:13">
      <c r="A16" s="1"/>
      <c r="B16" s="1"/>
      <c r="C16" s="1"/>
      <c r="D16" s="1"/>
      <c r="E16" s="1"/>
      <c r="F16" s="1"/>
      <c r="G16" s="1"/>
      <c r="H16" s="1"/>
      <c r="I16" s="1"/>
      <c r="J16" s="1"/>
      <c r="K16" s="1"/>
      <c r="L16" s="1"/>
      <c r="M16" s="1"/>
    </row>
    <row r="17" spans="1:13" ht="15" thickBot="1">
      <c r="A17" s="127" t="s">
        <v>73</v>
      </c>
      <c r="B17" s="1"/>
      <c r="C17" s="1"/>
      <c r="D17" s="1"/>
      <c r="E17" s="1"/>
      <c r="F17" s="1"/>
      <c r="G17" s="1"/>
      <c r="H17" s="1"/>
      <c r="I17" s="1"/>
      <c r="J17" s="1"/>
      <c r="K17" s="1"/>
      <c r="L17" s="1"/>
      <c r="M17" s="1"/>
    </row>
    <row r="18" spans="1:13" ht="86.25" customHeight="1" thickBot="1">
      <c r="A18" s="182" t="s">
        <v>81</v>
      </c>
      <c r="B18" s="182"/>
      <c r="C18" s="182"/>
      <c r="D18" s="182"/>
      <c r="E18" s="182"/>
      <c r="F18" s="182"/>
      <c r="G18" s="182"/>
      <c r="H18" s="182"/>
      <c r="I18" s="182"/>
      <c r="J18" s="122"/>
      <c r="K18" s="188" t="s">
        <v>68</v>
      </c>
      <c r="L18" s="189"/>
      <c r="M18" s="1"/>
    </row>
    <row r="19" spans="1:13" ht="143.25" customHeight="1">
      <c r="A19" s="182"/>
      <c r="B19" s="182"/>
      <c r="C19" s="182"/>
      <c r="D19" s="182"/>
      <c r="E19" s="182"/>
      <c r="F19" s="182"/>
      <c r="G19" s="182"/>
      <c r="H19" s="182"/>
      <c r="I19" s="182"/>
      <c r="J19" s="122"/>
      <c r="K19" s="126"/>
      <c r="L19" s="126"/>
      <c r="M19" s="1"/>
    </row>
    <row r="20" spans="1:13" ht="15.75" customHeight="1">
      <c r="A20" s="182" t="s">
        <v>75</v>
      </c>
      <c r="B20" s="182"/>
      <c r="C20" s="182"/>
      <c r="D20" s="182"/>
      <c r="E20" s="182"/>
      <c r="F20" s="182"/>
      <c r="G20" s="182"/>
      <c r="H20" s="182"/>
      <c r="I20" s="182"/>
      <c r="J20" s="122"/>
      <c r="K20" s="1"/>
      <c r="L20" s="1"/>
      <c r="M20" s="1"/>
    </row>
    <row r="21" spans="1:13" ht="45" customHeight="1">
      <c r="A21" s="183" t="s">
        <v>51</v>
      </c>
      <c r="B21" s="183"/>
      <c r="C21" s="183"/>
      <c r="D21" s="183"/>
      <c r="E21" s="183"/>
      <c r="F21" s="183"/>
      <c r="G21" s="183"/>
      <c r="H21" s="183"/>
      <c r="I21" s="183"/>
      <c r="J21" s="122"/>
      <c r="K21" s="1"/>
      <c r="L21" s="1"/>
      <c r="M21" s="1"/>
    </row>
    <row r="22" spans="1:13">
      <c r="A22" s="121"/>
      <c r="B22" s="121"/>
      <c r="C22" s="121"/>
      <c r="D22" s="121"/>
      <c r="E22" s="121"/>
      <c r="F22" s="121"/>
      <c r="G22" s="121"/>
      <c r="H22" s="121"/>
      <c r="I22" s="121"/>
      <c r="J22" s="121"/>
    </row>
    <row r="23" spans="1:13">
      <c r="A23" s="121"/>
      <c r="B23" s="121"/>
      <c r="C23" s="121"/>
      <c r="D23" s="121"/>
      <c r="E23" s="121"/>
      <c r="F23" s="121"/>
      <c r="G23" s="121"/>
      <c r="H23" s="121"/>
      <c r="I23" s="121"/>
      <c r="J23" s="121"/>
    </row>
    <row r="24" spans="1:13">
      <c r="A24" s="121"/>
      <c r="B24" s="121"/>
      <c r="C24" s="121"/>
      <c r="D24" s="121"/>
      <c r="E24" s="121"/>
      <c r="F24" s="121"/>
      <c r="G24" s="121"/>
      <c r="H24" s="121"/>
      <c r="I24" s="121"/>
      <c r="J24" s="121"/>
    </row>
    <row r="25" spans="1:13">
      <c r="A25" s="121"/>
      <c r="B25" s="121"/>
      <c r="C25" s="121"/>
      <c r="D25" s="121"/>
      <c r="E25" s="121"/>
      <c r="F25" s="121"/>
      <c r="G25" s="121"/>
      <c r="H25" s="121"/>
      <c r="I25" s="121"/>
      <c r="J25" s="121"/>
    </row>
    <row r="26" spans="1:13">
      <c r="A26" s="121"/>
      <c r="B26" s="121"/>
      <c r="C26" s="121"/>
      <c r="D26" s="121"/>
      <c r="E26" s="121"/>
      <c r="F26" s="121"/>
      <c r="G26" s="121"/>
      <c r="H26" s="121"/>
      <c r="I26" s="121"/>
      <c r="J26" s="121"/>
    </row>
  </sheetData>
  <sheetProtection algorithmName="SHA-512" hashValue="FmaRFSkscFXDLqFUz7+xcxb+MG8jqjkSX/W5FBuQV44uLaBEZ2WfosX0S6jd4fhCGEe6I4Lm+5ceHbjYxLgJkA==" saltValue="wGXqRnhx3gubq4uzcBzBXg==" spinCount="100000" sheet="1" objects="1" scenarios="1"/>
  <mergeCells count="8">
    <mergeCell ref="A20:I20"/>
    <mergeCell ref="A21:I21"/>
    <mergeCell ref="K3:L3"/>
    <mergeCell ref="K9:L10"/>
    <mergeCell ref="K18:L18"/>
    <mergeCell ref="A18:I19"/>
    <mergeCell ref="D2:H4"/>
    <mergeCell ref="A10:I14"/>
  </mergeCells>
  <hyperlinks>
    <hyperlink ref="A21:I21" r:id="rId1" display="flexible.contracts@enwl.co.uk" xr:uid="{EECE041B-5776-4E23-93FB-3663BE187ECF}"/>
    <hyperlink ref="K3:L3" r:id="rId2" display="Click here to visit Piclo" xr:uid="{90534C1A-2FF5-4D38-AE65-762938DB6F0F}"/>
    <hyperlink ref="K18:L18" r:id="rId3" display="Click here to contact us" xr:uid="{217E88B4-36DA-4739-B3CC-0BD3FA027AC8}"/>
  </hyperlinks>
  <pageMargins left="0.7" right="0.7" top="0.75" bottom="0.75" header="0.3" footer="0.3"/>
  <pageSetup paperSize="9" orientation="portrait" verticalDpi="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0098-3C98-4C0D-A81B-F4E5D8C5D684}">
  <dimension ref="A1:N30"/>
  <sheetViews>
    <sheetView zoomScale="70" zoomScaleNormal="70" workbookViewId="0">
      <selection activeCell="G12" sqref="G12"/>
    </sheetView>
  </sheetViews>
  <sheetFormatPr defaultColWidth="9.109375" defaultRowHeight="14.4"/>
  <cols>
    <col min="1" max="1" width="13.5546875" style="61" bestFit="1" customWidth="1"/>
    <col min="2" max="2" width="24.109375" style="61" customWidth="1"/>
    <col min="3" max="3" width="13.88671875" style="61" customWidth="1"/>
    <col min="4" max="4" width="18.5546875" style="61" bestFit="1" customWidth="1"/>
    <col min="5" max="5" width="21.88671875" style="61" bestFit="1" customWidth="1"/>
    <col min="6" max="6" width="21.88671875" style="61" hidden="1" customWidth="1"/>
    <col min="7" max="7" width="20.6640625" style="61" bestFit="1" customWidth="1"/>
    <col min="8" max="8" width="15.5546875" style="61" customWidth="1"/>
    <col min="9" max="9" width="17.33203125" style="61" bestFit="1" customWidth="1"/>
    <col min="10" max="10" width="10.33203125" style="61" hidden="1" customWidth="1"/>
    <col min="11" max="11" width="6.5546875" style="61" customWidth="1"/>
    <col min="12" max="12" width="8.5546875" style="61"/>
    <col min="13" max="13" width="11.44140625" style="61" customWidth="1"/>
    <col min="14" max="14" width="14.88671875" style="61" customWidth="1"/>
    <col min="15" max="16384" width="9.109375" style="61"/>
  </cols>
  <sheetData>
    <row r="1" spans="1:14" ht="15" thickBot="1">
      <c r="A1" s="58"/>
      <c r="B1" s="58"/>
      <c r="C1" s="58"/>
      <c r="D1" s="58"/>
      <c r="E1" s="58"/>
      <c r="G1" s="58"/>
      <c r="H1" s="58"/>
      <c r="I1" s="58"/>
      <c r="K1" s="58"/>
      <c r="L1" s="58"/>
      <c r="M1" s="58"/>
      <c r="N1" s="58"/>
    </row>
    <row r="2" spans="1:14" ht="15" customHeight="1" thickBot="1">
      <c r="A2" s="58"/>
      <c r="B2" s="58"/>
      <c r="C2" s="190" t="s">
        <v>69</v>
      </c>
      <c r="D2" s="191"/>
      <c r="E2" s="191"/>
      <c r="F2" s="191"/>
      <c r="G2" s="192"/>
      <c r="H2" s="105"/>
      <c r="I2" s="105"/>
      <c r="K2" s="58"/>
      <c r="L2" s="223"/>
      <c r="M2" s="223"/>
      <c r="N2" s="58"/>
    </row>
    <row r="3" spans="1:14" ht="36" customHeight="1">
      <c r="A3" s="58"/>
      <c r="B3" s="58"/>
      <c r="C3" s="193"/>
      <c r="D3" s="194"/>
      <c r="E3" s="194"/>
      <c r="F3" s="194"/>
      <c r="G3" s="195"/>
      <c r="H3" s="105"/>
      <c r="I3" s="105"/>
      <c r="K3" s="58"/>
      <c r="L3" s="184" t="s">
        <v>66</v>
      </c>
      <c r="M3" s="185"/>
      <c r="N3" s="58"/>
    </row>
    <row r="4" spans="1:14" ht="36" customHeight="1" thickBot="1">
      <c r="A4" s="58"/>
      <c r="B4" s="58"/>
      <c r="C4" s="196"/>
      <c r="D4" s="197"/>
      <c r="E4" s="197"/>
      <c r="F4" s="197"/>
      <c r="G4" s="198"/>
      <c r="H4" s="105"/>
      <c r="I4" s="105"/>
      <c r="K4" s="58"/>
      <c r="L4" s="64"/>
      <c r="M4" s="65"/>
      <c r="N4" s="58"/>
    </row>
    <row r="5" spans="1:14" ht="15" customHeight="1">
      <c r="A5" s="58"/>
      <c r="B5" s="58"/>
      <c r="C5" s="105"/>
      <c r="D5" s="105"/>
      <c r="E5" s="105"/>
      <c r="F5" s="106"/>
      <c r="G5" s="105"/>
      <c r="H5" s="105"/>
      <c r="I5" s="58"/>
      <c r="K5" s="58"/>
      <c r="L5" s="64"/>
      <c r="M5" s="65"/>
      <c r="N5" s="58"/>
    </row>
    <row r="6" spans="1:14" ht="15" customHeight="1" thickBot="1">
      <c r="A6" s="58"/>
      <c r="B6" s="58"/>
      <c r="C6" s="105"/>
      <c r="D6" s="105"/>
      <c r="E6" s="105"/>
      <c r="F6" s="106"/>
      <c r="G6" s="105"/>
      <c r="H6" s="105"/>
      <c r="I6" s="58"/>
      <c r="K6" s="58"/>
      <c r="L6" s="68"/>
      <c r="M6" s="69"/>
      <c r="N6" s="58"/>
    </row>
    <row r="7" spans="1:14" ht="15" customHeight="1">
      <c r="A7" s="58"/>
      <c r="B7" s="58"/>
      <c r="C7" s="105"/>
      <c r="D7" s="105"/>
      <c r="E7" s="105"/>
      <c r="F7" s="106"/>
      <c r="G7" s="105"/>
      <c r="H7" s="105"/>
      <c r="I7" s="58"/>
      <c r="K7" s="58"/>
      <c r="L7" s="70"/>
      <c r="M7" s="70"/>
      <c r="N7" s="58"/>
    </row>
    <row r="8" spans="1:14" ht="15" customHeight="1" thickBot="1">
      <c r="A8" s="58"/>
      <c r="B8" s="58"/>
      <c r="C8" s="58"/>
      <c r="D8" s="58"/>
      <c r="E8" s="58"/>
      <c r="G8" s="58"/>
      <c r="H8" s="58"/>
      <c r="I8" s="58"/>
      <c r="K8" s="59"/>
      <c r="L8" s="58"/>
      <c r="M8" s="58"/>
      <c r="N8" s="59"/>
    </row>
    <row r="9" spans="1:14" ht="15.75" customHeight="1">
      <c r="A9" s="58"/>
      <c r="B9" s="58"/>
      <c r="C9" s="58"/>
      <c r="D9" s="58"/>
      <c r="E9" s="58"/>
      <c r="G9" s="58"/>
      <c r="H9" s="58"/>
      <c r="I9" s="58"/>
      <c r="K9" s="59"/>
      <c r="L9" s="184" t="s">
        <v>67</v>
      </c>
      <c r="M9" s="185"/>
      <c r="N9" s="59"/>
    </row>
    <row r="10" spans="1:14" ht="15" thickBot="1">
      <c r="A10" s="58"/>
      <c r="B10" s="107" t="s">
        <v>18</v>
      </c>
      <c r="C10" s="58"/>
      <c r="D10" s="58"/>
      <c r="E10" s="58"/>
      <c r="G10" s="87" t="s">
        <v>24</v>
      </c>
      <c r="H10" s="87"/>
      <c r="I10" s="58"/>
      <c r="K10" s="59"/>
      <c r="L10" s="186"/>
      <c r="M10" s="187"/>
      <c r="N10" s="59"/>
    </row>
    <row r="11" spans="1:14" ht="30" customHeight="1">
      <c r="A11" s="203" t="s">
        <v>59</v>
      </c>
      <c r="B11" s="108" t="s">
        <v>1</v>
      </c>
      <c r="C11" s="128"/>
      <c r="D11" s="201" t="str">
        <f>IF(ISBLANK(C11),"Enter data","")</f>
        <v>Enter data</v>
      </c>
      <c r="E11" s="202"/>
      <c r="F11" s="109"/>
      <c r="G11" s="110" t="s">
        <v>5</v>
      </c>
      <c r="H11" s="224" t="str">
        <f>IFERROR(VLOOKUP(J11,Data!$A:$I,3,FALSE),'Lists &amp; wording'!H10)</f>
        <v>No Tender matching these parameters</v>
      </c>
      <c r="I11" s="225"/>
      <c r="J11" s="61" t="str">
        <f>CONCATENATE(C11,C12,C13)</f>
        <v/>
      </c>
      <c r="K11" s="59"/>
      <c r="L11" s="64"/>
      <c r="M11" s="65"/>
      <c r="N11" s="59"/>
    </row>
    <row r="12" spans="1:14" ht="45" customHeight="1" thickBot="1">
      <c r="A12" s="204"/>
      <c r="B12" s="111" t="s">
        <v>48</v>
      </c>
      <c r="C12" s="129"/>
      <c r="D12" s="201" t="str">
        <f>IF(ISBLANK(C12),"Enter data",IF(OR(ISBLANK(C11),ISBLANK(C12),ISBLANK(C13)),"",IF(H11='Lists &amp; wording'!H10,'Lists &amp; wording'!H10,"")))</f>
        <v>Enter data</v>
      </c>
      <c r="E12" s="202"/>
      <c r="F12" s="109"/>
      <c r="G12" s="112" t="s">
        <v>685</v>
      </c>
      <c r="H12" s="226" t="str">
        <f>IFERROR(VLOOKUP(J11,Data!$A:$I,6,FALSE),'Lists &amp; wording'!H10)</f>
        <v>No Tender matching these parameters</v>
      </c>
      <c r="I12" s="227"/>
      <c r="K12" s="59"/>
      <c r="L12" s="68"/>
      <c r="M12" s="69"/>
      <c r="N12" s="59"/>
    </row>
    <row r="13" spans="1:14" ht="30" customHeight="1" thickBot="1">
      <c r="A13" s="205"/>
      <c r="B13" s="113" t="s">
        <v>58</v>
      </c>
      <c r="C13" s="130"/>
      <c r="D13" s="201" t="str">
        <f>IF(ISBLANK(C13),"Enter data","")</f>
        <v>Enter data</v>
      </c>
      <c r="E13" s="202"/>
      <c r="F13" s="109"/>
      <c r="G13" s="114" t="s">
        <v>8</v>
      </c>
      <c r="H13" s="228" t="str">
        <f>IFERROR(VLOOKUP(J11,Data!$A:$I,8,FALSE),'Lists &amp; wording'!H10)</f>
        <v>No Tender matching these parameters</v>
      </c>
      <c r="I13" s="229"/>
      <c r="K13" s="59"/>
      <c r="L13" s="70"/>
      <c r="M13" s="70"/>
      <c r="N13" s="59"/>
    </row>
    <row r="14" spans="1:14" ht="29.25" customHeight="1" thickBot="1">
      <c r="A14" s="58"/>
      <c r="B14" s="107"/>
      <c r="C14" s="59"/>
      <c r="D14" s="58"/>
      <c r="E14" s="115"/>
      <c r="F14" s="116"/>
      <c r="G14" s="114" t="s">
        <v>16</v>
      </c>
      <c r="H14" s="228" t="str">
        <f>IFERROR(VLOOKUP(J11,Data!$A:$I,7,FALSE),'Lists &amp; wording'!H10)</f>
        <v>No Tender matching these parameters</v>
      </c>
      <c r="I14" s="229"/>
      <c r="K14" s="59"/>
      <c r="L14" s="184" t="s">
        <v>68</v>
      </c>
      <c r="M14" s="185"/>
      <c r="N14" s="59"/>
    </row>
    <row r="15" spans="1:14" ht="45.75" customHeight="1" thickBot="1">
      <c r="A15" s="77" t="s">
        <v>17</v>
      </c>
      <c r="B15" s="108" t="s">
        <v>11</v>
      </c>
      <c r="C15" s="136"/>
      <c r="D15" s="206" t="str">
        <f>IF(ISBLANK(C15),"Enter data",IF(AND(C13="restore",C15&gt;0,C15),"No availability payments for Restore contracts",""))</f>
        <v>Enter data</v>
      </c>
      <c r="E15" s="207"/>
      <c r="F15" s="116"/>
      <c r="G15" s="117" t="s">
        <v>9</v>
      </c>
      <c r="H15" s="199" t="str">
        <f>IFERROR(VLOOKUP(J11,Data!$A:$I,9,FALSE),'Lists &amp; wording'!H10)</f>
        <v>No Tender matching these parameters</v>
      </c>
      <c r="I15" s="200"/>
      <c r="K15" s="59"/>
      <c r="L15" s="64"/>
      <c r="M15" s="65"/>
      <c r="N15" s="59"/>
    </row>
    <row r="16" spans="1:14" ht="27.75" customHeight="1" thickBot="1">
      <c r="A16" s="80"/>
      <c r="B16" s="81" t="s">
        <v>12</v>
      </c>
      <c r="C16" s="137"/>
      <c r="D16" s="208" t="str">
        <f>IF(ISBLANK(C16),"Enter data","")</f>
        <v>Enter data</v>
      </c>
      <c r="E16" s="208"/>
      <c r="F16" s="118"/>
      <c r="G16" s="58"/>
      <c r="H16" s="58"/>
      <c r="I16" s="58"/>
      <c r="K16" s="59"/>
      <c r="L16" s="68"/>
      <c r="M16" s="69"/>
      <c r="N16" s="59"/>
    </row>
    <row r="17" spans="1:14" ht="15" thickBot="1">
      <c r="A17" s="83"/>
      <c r="B17" s="84" t="s">
        <v>10</v>
      </c>
      <c r="C17" s="130"/>
      <c r="D17" s="208" t="str">
        <f t="shared" ref="D17" si="0">IF(ISBLANK(C17),"Enter data","")</f>
        <v>Enter data</v>
      </c>
      <c r="E17" s="208"/>
      <c r="G17" s="58"/>
      <c r="H17" s="58"/>
      <c r="I17" s="58"/>
      <c r="K17" s="59"/>
      <c r="L17" s="66"/>
      <c r="M17" s="66"/>
      <c r="N17" s="59"/>
    </row>
    <row r="18" spans="1:14">
      <c r="A18" s="58"/>
      <c r="B18" s="58"/>
      <c r="C18" s="58"/>
      <c r="D18" s="58"/>
      <c r="E18" s="58"/>
      <c r="G18" s="58"/>
      <c r="H18" s="58"/>
      <c r="I18" s="58"/>
      <c r="K18" s="59"/>
      <c r="L18" s="66"/>
      <c r="M18" s="66"/>
      <c r="N18" s="59"/>
    </row>
    <row r="19" spans="1:14">
      <c r="A19" s="73"/>
      <c r="B19" s="87"/>
      <c r="C19" s="88"/>
      <c r="D19" s="58"/>
      <c r="E19" s="89"/>
      <c r="F19" s="119"/>
      <c r="G19" s="88"/>
      <c r="H19" s="58"/>
      <c r="I19" s="58"/>
      <c r="K19" s="59"/>
      <c r="L19" s="70"/>
      <c r="M19" s="70"/>
      <c r="N19" s="59"/>
    </row>
    <row r="20" spans="1:14" ht="15" thickBot="1">
      <c r="A20" s="58"/>
      <c r="B20" s="58"/>
      <c r="C20" s="58"/>
      <c r="D20" s="58"/>
      <c r="E20" s="58"/>
      <c r="G20" s="58"/>
      <c r="H20" s="58"/>
      <c r="I20" s="58"/>
      <c r="K20" s="59"/>
      <c r="L20" s="58"/>
      <c r="M20" s="58"/>
      <c r="N20" s="59"/>
    </row>
    <row r="21" spans="1:14" ht="15" customHeight="1">
      <c r="A21" s="220" t="s">
        <v>21</v>
      </c>
      <c r="B21" s="221"/>
      <c r="C21" s="222"/>
      <c r="D21" s="215" t="s">
        <v>23</v>
      </c>
      <c r="E21" s="217" t="s">
        <v>22</v>
      </c>
      <c r="F21" s="218"/>
      <c r="G21" s="218"/>
      <c r="H21" s="219"/>
      <c r="I21" s="215" t="s">
        <v>14</v>
      </c>
      <c r="K21" s="59"/>
      <c r="L21" s="58"/>
      <c r="M21" s="58"/>
      <c r="N21" s="59"/>
    </row>
    <row r="22" spans="1:14" ht="28.8">
      <c r="A22" s="91" t="s">
        <v>19</v>
      </c>
      <c r="B22" s="92" t="s">
        <v>20</v>
      </c>
      <c r="C22" s="93" t="s">
        <v>25</v>
      </c>
      <c r="D22" s="216"/>
      <c r="E22" s="95" t="s">
        <v>19</v>
      </c>
      <c r="F22" s="120"/>
      <c r="G22" s="96" t="s">
        <v>6</v>
      </c>
      <c r="H22" s="93" t="s">
        <v>13</v>
      </c>
      <c r="I22" s="216"/>
      <c r="K22" s="59"/>
      <c r="L22" s="58"/>
      <c r="M22" s="58"/>
      <c r="N22" s="59"/>
    </row>
    <row r="23" spans="1:14" ht="15" thickBot="1">
      <c r="A23" s="131" t="str">
        <f>IFERROR(C15*H13*C17,"")</f>
        <v/>
      </c>
      <c r="B23" s="132" t="str">
        <f>IFERROR(C16*H14*C17,"")</f>
        <v/>
      </c>
      <c r="C23" s="133" t="str">
        <f>IFERROR(A23+B23,"")</f>
        <v/>
      </c>
      <c r="D23" s="134" t="str">
        <f>IFERROR(C17/H15,"")</f>
        <v/>
      </c>
      <c r="E23" s="131" t="str">
        <f>IFERROR(C15*H13*H15,"")</f>
        <v/>
      </c>
      <c r="F23" s="135"/>
      <c r="G23" s="132" t="str">
        <f>IFERROR(C16*H14*H15,"")</f>
        <v/>
      </c>
      <c r="H23" s="133" t="str">
        <f>IFERROR(E23+G23,"")</f>
        <v/>
      </c>
      <c r="I23" s="134" t="str">
        <f>IFERROR(H23/H12,"")</f>
        <v/>
      </c>
      <c r="K23" s="59"/>
      <c r="L23" s="58"/>
      <c r="M23" s="58"/>
      <c r="N23" s="59"/>
    </row>
    <row r="24" spans="1:14" ht="15.75" customHeight="1" thickBot="1">
      <c r="A24" s="58"/>
      <c r="B24" s="58"/>
      <c r="C24" s="58"/>
      <c r="D24" s="58"/>
      <c r="E24" s="58"/>
      <c r="G24" s="58"/>
      <c r="H24" s="58"/>
      <c r="I24" s="58"/>
      <c r="K24" s="59"/>
      <c r="L24" s="58"/>
      <c r="M24" s="58"/>
      <c r="N24" s="59"/>
    </row>
    <row r="25" spans="1:14">
      <c r="A25" s="58"/>
      <c r="B25" s="213" t="s">
        <v>63</v>
      </c>
      <c r="C25" s="209" t="str">
        <f>IF(H19=0,"",IF(I23&gt;1,'Lists &amp; wording'!I3,'Lists &amp; wording'!I2))</f>
        <v/>
      </c>
      <c r="D25" s="209"/>
      <c r="E25" s="209"/>
      <c r="F25" s="209"/>
      <c r="G25" s="209"/>
      <c r="H25" s="210"/>
      <c r="I25" s="58"/>
      <c r="K25" s="59"/>
      <c r="L25" s="58"/>
      <c r="M25" s="58"/>
      <c r="N25" s="59"/>
    </row>
    <row r="26" spans="1:14" ht="35.25" customHeight="1" thickBot="1">
      <c r="A26" s="58"/>
      <c r="B26" s="214"/>
      <c r="C26" s="211"/>
      <c r="D26" s="211"/>
      <c r="E26" s="211"/>
      <c r="F26" s="211"/>
      <c r="G26" s="211"/>
      <c r="H26" s="212"/>
      <c r="I26" s="58"/>
      <c r="K26" s="59"/>
      <c r="L26" s="58"/>
      <c r="M26" s="58"/>
      <c r="N26" s="59"/>
    </row>
    <row r="27" spans="1:14">
      <c r="A27" s="58"/>
      <c r="B27" s="58"/>
      <c r="C27" s="58"/>
      <c r="D27" s="58"/>
      <c r="E27" s="58"/>
      <c r="G27" s="58"/>
      <c r="H27" s="58"/>
      <c r="I27" s="58"/>
      <c r="K27" s="59"/>
      <c r="L27" s="58"/>
      <c r="M27" s="58"/>
      <c r="N27" s="59"/>
    </row>
    <row r="28" spans="1:14">
      <c r="K28" s="60"/>
      <c r="N28" s="60"/>
    </row>
    <row r="29" spans="1:14">
      <c r="K29" s="60"/>
      <c r="N29" s="60"/>
    </row>
    <row r="30" spans="1:14">
      <c r="K30" s="60"/>
      <c r="N30" s="60"/>
    </row>
  </sheetData>
  <sheetProtection algorithmName="SHA-512" hashValue="Yl5o1yufGfSf0NioNVNI4G8nP7Lk1feVPO+AW2nGEAmlVF9rXExYoC3JZ+HPchcgOrb5XV/wavR4x/CN34k1PA==" saltValue="ztECvr8yaExOPVGTMtO1Kw==" spinCount="100000" sheet="1" objects="1" scenarios="1"/>
  <mergeCells count="23">
    <mergeCell ref="L2:M2"/>
    <mergeCell ref="L3:M3"/>
    <mergeCell ref="L9:M10"/>
    <mergeCell ref="L14:M14"/>
    <mergeCell ref="H11:I11"/>
    <mergeCell ref="H12:I12"/>
    <mergeCell ref="H13:I13"/>
    <mergeCell ref="H14:I14"/>
    <mergeCell ref="I21:I22"/>
    <mergeCell ref="E21:H21"/>
    <mergeCell ref="A21:C21"/>
    <mergeCell ref="D21:D22"/>
    <mergeCell ref="C2:G4"/>
    <mergeCell ref="D16:E16"/>
    <mergeCell ref="D17:E17"/>
    <mergeCell ref="D12:E12"/>
    <mergeCell ref="C25:H26"/>
    <mergeCell ref="B25:B26"/>
    <mergeCell ref="H15:I15"/>
    <mergeCell ref="D11:E11"/>
    <mergeCell ref="D13:E13"/>
    <mergeCell ref="A11:A13"/>
    <mergeCell ref="D15:E15"/>
  </mergeCells>
  <conditionalFormatting sqref="C15:C16">
    <cfRule type="notContainsBlanks" dxfId="14" priority="9">
      <formula>LEN(TRIM(C15))&gt;0</formula>
    </cfRule>
  </conditionalFormatting>
  <conditionalFormatting sqref="E14:F14 D15 F15">
    <cfRule type="notContainsBlanks" dxfId="13" priority="6">
      <formula>LEN(TRIM(D14))&gt;0</formula>
    </cfRule>
  </conditionalFormatting>
  <conditionalFormatting sqref="C11:C13 C15:C17">
    <cfRule type="containsBlanks" dxfId="12" priority="10">
      <formula>LEN(TRIM(C11))=0</formula>
    </cfRule>
  </conditionalFormatting>
  <conditionalFormatting sqref="I23 C25">
    <cfRule type="expression" dxfId="11" priority="7">
      <formula>IF($I$23&lt;=1,TRUE,FALSE)</formula>
    </cfRule>
    <cfRule type="expression" dxfId="10" priority="8">
      <formula>IF($I$23&gt;1,TRUE,FALSE)</formula>
    </cfRule>
  </conditionalFormatting>
  <dataValidations count="1">
    <dataValidation type="decimal" allowBlank="1" showInputMessage="1" showErrorMessage="1" sqref="C15:C17" xr:uid="{1363DF9B-FE81-48FF-9E8D-FBD96C207E23}">
      <formula1>0</formula1>
      <formula2>1E+26</formula2>
    </dataValidation>
  </dataValidations>
  <hyperlinks>
    <hyperlink ref="L14:M18" r:id="rId1" display="Click here to contact us" xr:uid="{0AC8286C-5B29-4480-A2D1-AA6C54C86522}"/>
    <hyperlink ref="L3:M6" r:id="rId2" display="Click here to visit Piclo" xr:uid="{C64FCD20-B128-4ACB-88D3-A5300950A2D1}"/>
    <hyperlink ref="L14:M16" r:id="rId3" display="Click here to contact us" xr:uid="{A16667F8-CD1D-41E2-A566-030D64EA0A7B}"/>
  </hyperlinks>
  <pageMargins left="0.7" right="0.7" top="0.75" bottom="0.75" header="0.3" footer="0.3"/>
  <pageSetup paperSize="9" orientation="portrait" verticalDpi="0"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8C6A2032-0D70-4F68-809A-6E78D6D29D12}">
          <x14:formula1>
            <xm:f>'Lists &amp; wording'!$B$2:$B$19</xm:f>
          </x14:formula1>
          <xm:sqref>C12</xm:sqref>
        </x14:dataValidation>
        <x14:dataValidation type="list" allowBlank="1" showInputMessage="1" showErrorMessage="1" xr:uid="{F5F53BC1-68E5-4B20-A54D-9786D428AA33}">
          <x14:formula1>
            <xm:f>'Lists &amp; wording'!$A$2:$A$58</xm:f>
          </x14:formula1>
          <xm:sqref>C11</xm:sqref>
        </x14:dataValidation>
        <x14:dataValidation type="list" allowBlank="1" showInputMessage="1" showErrorMessage="1" xr:uid="{F848F479-2CF7-403D-87EC-E13F909BCB9B}">
          <x14:formula1>
            <xm:f>'Lists &amp; wording'!$C$2:$C$4</xm:f>
          </x14:formula1>
          <xm:sqref>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5B87-F46C-4C26-843D-F9A62C08A38B}">
  <dimension ref="A1:P34"/>
  <sheetViews>
    <sheetView zoomScale="80" zoomScaleNormal="80" workbookViewId="0">
      <selection activeCell="G13" sqref="G13"/>
    </sheetView>
  </sheetViews>
  <sheetFormatPr defaultColWidth="9.109375" defaultRowHeight="14.4"/>
  <cols>
    <col min="1" max="1" width="13.5546875" style="61" bestFit="1" customWidth="1"/>
    <col min="2" max="2" width="18.109375" style="61" customWidth="1"/>
    <col min="3" max="3" width="13.88671875" style="61" bestFit="1" customWidth="1"/>
    <col min="4" max="4" width="30.109375" style="61" customWidth="1"/>
    <col min="5" max="5" width="39.44140625" style="61" hidden="1" customWidth="1"/>
    <col min="6" max="6" width="21.88671875" style="61" bestFit="1" customWidth="1"/>
    <col min="7" max="7" width="20.6640625" style="61" customWidth="1"/>
    <col min="8" max="8" width="20.6640625" style="61" bestFit="1" customWidth="1"/>
    <col min="9" max="9" width="15.5546875" style="61" customWidth="1"/>
    <col min="10" max="10" width="5.33203125" style="61" customWidth="1"/>
    <col min="11" max="11" width="9.109375" style="61"/>
    <col min="12" max="12" width="11.44140625" style="61" customWidth="1"/>
    <col min="13" max="13" width="9.109375" style="60"/>
    <col min="14" max="14" width="11.44140625" style="60" customWidth="1"/>
    <col min="15" max="15" width="10.44140625" style="61" customWidth="1"/>
    <col min="16" max="16" width="14.88671875" style="61" customWidth="1"/>
    <col min="17" max="16384" width="9.109375" style="61"/>
  </cols>
  <sheetData>
    <row r="1" spans="1:15" ht="15" thickBot="1">
      <c r="A1" s="58"/>
      <c r="B1" s="58"/>
      <c r="C1" s="58"/>
      <c r="D1" s="58"/>
      <c r="E1" s="58"/>
      <c r="F1" s="58"/>
      <c r="G1" s="58"/>
      <c r="H1" s="58"/>
      <c r="I1" s="58"/>
      <c r="J1" s="58"/>
      <c r="K1" s="58"/>
      <c r="L1" s="58"/>
      <c r="M1" s="59"/>
    </row>
    <row r="2" spans="1:15" ht="15.75" customHeight="1" thickBot="1">
      <c r="A2" s="58"/>
      <c r="B2" s="58"/>
      <c r="C2" s="190" t="s">
        <v>69</v>
      </c>
      <c r="D2" s="191"/>
      <c r="E2" s="191"/>
      <c r="F2" s="191"/>
      <c r="G2" s="192"/>
      <c r="H2" s="58"/>
      <c r="I2" s="58"/>
      <c r="J2" s="58"/>
      <c r="K2" s="223"/>
      <c r="L2" s="223"/>
      <c r="M2" s="62"/>
      <c r="N2" s="63"/>
    </row>
    <row r="3" spans="1:15" ht="36" customHeight="1">
      <c r="A3" s="58"/>
      <c r="B3" s="58"/>
      <c r="C3" s="193"/>
      <c r="D3" s="194"/>
      <c r="E3" s="194"/>
      <c r="F3" s="194"/>
      <c r="G3" s="195"/>
      <c r="H3" s="58"/>
      <c r="I3" s="58"/>
      <c r="J3" s="58"/>
      <c r="K3" s="184" t="s">
        <v>66</v>
      </c>
      <c r="L3" s="185"/>
      <c r="M3" s="62"/>
      <c r="N3" s="63"/>
    </row>
    <row r="4" spans="1:15" ht="36" customHeight="1" thickBot="1">
      <c r="A4" s="58"/>
      <c r="B4" s="58"/>
      <c r="C4" s="196"/>
      <c r="D4" s="197"/>
      <c r="E4" s="197"/>
      <c r="F4" s="197"/>
      <c r="G4" s="198"/>
      <c r="H4" s="58"/>
      <c r="I4" s="58"/>
      <c r="J4" s="58"/>
      <c r="K4" s="64"/>
      <c r="L4" s="65"/>
      <c r="M4" s="66"/>
      <c r="N4" s="67"/>
    </row>
    <row r="5" spans="1:15" ht="15.75" customHeight="1">
      <c r="A5" s="58"/>
      <c r="B5" s="58"/>
      <c r="C5" s="58"/>
      <c r="D5" s="58"/>
      <c r="E5" s="58"/>
      <c r="F5" s="58"/>
      <c r="G5" s="58"/>
      <c r="H5" s="58"/>
      <c r="I5" s="58"/>
      <c r="J5" s="58"/>
      <c r="K5" s="64"/>
      <c r="L5" s="65"/>
      <c r="M5" s="66"/>
      <c r="N5" s="67"/>
    </row>
    <row r="6" spans="1:15" ht="15" thickBot="1">
      <c r="A6" s="58"/>
      <c r="B6" s="58"/>
      <c r="C6" s="58"/>
      <c r="D6" s="58"/>
      <c r="E6" s="58"/>
      <c r="F6" s="58"/>
      <c r="G6" s="58"/>
      <c r="H6" s="58"/>
      <c r="I6" s="58"/>
      <c r="J6" s="58"/>
      <c r="K6" s="68"/>
      <c r="L6" s="69"/>
      <c r="M6" s="66"/>
      <c r="N6" s="67"/>
    </row>
    <row r="7" spans="1:15">
      <c r="A7" s="58"/>
      <c r="B7" s="58"/>
      <c r="C7" s="58"/>
      <c r="D7" s="58"/>
      <c r="E7" s="58"/>
      <c r="F7" s="58"/>
      <c r="G7" s="58"/>
      <c r="H7" s="58"/>
      <c r="I7" s="58"/>
      <c r="J7" s="58"/>
      <c r="K7" s="70"/>
      <c r="L7" s="70"/>
      <c r="M7" s="66"/>
      <c r="N7" s="67"/>
    </row>
    <row r="8" spans="1:15" ht="15" thickBot="1">
      <c r="A8" s="58"/>
      <c r="B8" s="58"/>
      <c r="C8" s="58"/>
      <c r="D8" s="58"/>
      <c r="E8" s="58"/>
      <c r="F8" s="58"/>
      <c r="G8" s="58"/>
      <c r="H8" s="58"/>
      <c r="I8" s="58"/>
      <c r="J8" s="58"/>
      <c r="K8" s="58"/>
      <c r="L8" s="58"/>
      <c r="M8" s="66"/>
      <c r="N8" s="67"/>
    </row>
    <row r="9" spans="1:15" ht="15" customHeight="1">
      <c r="A9" s="235" t="s">
        <v>18</v>
      </c>
      <c r="B9" s="235"/>
      <c r="C9" s="235"/>
      <c r="D9" s="58"/>
      <c r="E9" s="58"/>
      <c r="F9" s="58"/>
      <c r="G9" s="233" t="s">
        <v>62</v>
      </c>
      <c r="H9" s="233"/>
      <c r="I9" s="58"/>
      <c r="J9" s="58"/>
      <c r="K9" s="184" t="s">
        <v>67</v>
      </c>
      <c r="L9" s="185"/>
      <c r="M9" s="71"/>
      <c r="N9" s="72"/>
    </row>
    <row r="10" spans="1:15" ht="15" customHeight="1" thickBot="1">
      <c r="A10" s="234"/>
      <c r="B10" s="234"/>
      <c r="C10" s="234"/>
      <c r="D10" s="73"/>
      <c r="E10" s="73"/>
      <c r="F10" s="58"/>
      <c r="G10" s="234"/>
      <c r="H10" s="234"/>
      <c r="I10" s="74"/>
      <c r="J10" s="75"/>
      <c r="K10" s="186"/>
      <c r="L10" s="187"/>
      <c r="M10" s="59"/>
      <c r="O10" s="76"/>
    </row>
    <row r="11" spans="1:15" ht="45" customHeight="1">
      <c r="A11" s="77" t="s">
        <v>17</v>
      </c>
      <c r="B11" s="78" t="s">
        <v>11</v>
      </c>
      <c r="C11" s="3"/>
      <c r="D11" s="230" t="str">
        <f>IF(ISBLANK(H11),"Enter data","")</f>
        <v>Enter data</v>
      </c>
      <c r="E11" s="206"/>
      <c r="F11" s="206"/>
      <c r="G11" s="79" t="s">
        <v>15</v>
      </c>
      <c r="H11" s="102"/>
      <c r="I11" s="138" t="str">
        <f>IF(ISBLANK(H11),"Enter data","")</f>
        <v>Enter data</v>
      </c>
      <c r="J11" s="75"/>
      <c r="K11" s="64"/>
      <c r="L11" s="65"/>
      <c r="M11" s="62"/>
      <c r="N11" s="63"/>
      <c r="O11" s="76"/>
    </row>
    <row r="12" spans="1:15" ht="20.100000000000001" customHeight="1" thickBot="1">
      <c r="A12" s="80"/>
      <c r="B12" s="81" t="s">
        <v>12</v>
      </c>
      <c r="C12" s="19"/>
      <c r="D12" s="230" t="str">
        <f>IF(ISBLANK(C12),"Enter data","")</f>
        <v>Enter data</v>
      </c>
      <c r="E12" s="206"/>
      <c r="F12" s="206"/>
      <c r="G12" s="82" t="s">
        <v>8</v>
      </c>
      <c r="H12" s="103"/>
      <c r="I12" s="138" t="str">
        <f t="shared" ref="I12:I14" si="0">IF(ISBLANK(H12),"Enter data","")</f>
        <v>Enter data</v>
      </c>
      <c r="J12" s="75"/>
      <c r="K12" s="68"/>
      <c r="L12" s="69"/>
      <c r="M12" s="62"/>
      <c r="N12" s="63"/>
      <c r="O12" s="76"/>
    </row>
    <row r="13" spans="1:15" ht="20.100000000000001" customHeight="1" thickBot="1">
      <c r="A13" s="83"/>
      <c r="B13" s="84" t="s">
        <v>10</v>
      </c>
      <c r="C13" s="20"/>
      <c r="D13" s="230" t="str">
        <f>IF(ISBLANK(C13),"Enter data",IF(C13&gt;H14,"Capacity exceeds network requirements",""))</f>
        <v>Enter data</v>
      </c>
      <c r="E13" s="206"/>
      <c r="F13" s="206"/>
      <c r="G13" s="82" t="s">
        <v>16</v>
      </c>
      <c r="H13" s="103"/>
      <c r="I13" s="138" t="str">
        <f t="shared" si="0"/>
        <v>Enter data</v>
      </c>
      <c r="J13" s="75"/>
      <c r="K13" s="70"/>
      <c r="L13" s="70"/>
      <c r="M13" s="66"/>
      <c r="N13" s="67"/>
      <c r="O13" s="76"/>
    </row>
    <row r="14" spans="1:15" ht="45" customHeight="1" thickBot="1">
      <c r="A14" s="58"/>
      <c r="B14" s="58"/>
      <c r="C14" s="58"/>
      <c r="D14" s="85"/>
      <c r="E14" s="58"/>
      <c r="F14" s="58"/>
      <c r="G14" s="86" t="s">
        <v>9</v>
      </c>
      <c r="H14" s="104"/>
      <c r="I14" s="138" t="str">
        <f t="shared" si="0"/>
        <v>Enter data</v>
      </c>
      <c r="J14" s="58"/>
      <c r="K14" s="231" t="s">
        <v>68</v>
      </c>
      <c r="L14" s="232"/>
      <c r="M14" s="66"/>
      <c r="N14" s="67"/>
    </row>
    <row r="15" spans="1:15">
      <c r="A15" s="73"/>
      <c r="B15" s="87"/>
      <c r="C15" s="88"/>
      <c r="D15" s="58"/>
      <c r="E15" s="58"/>
      <c r="F15" s="89"/>
      <c r="G15" s="89"/>
      <c r="H15" s="88"/>
      <c r="I15" s="58"/>
      <c r="J15" s="58"/>
      <c r="K15" s="64"/>
      <c r="L15" s="65"/>
      <c r="M15" s="71"/>
      <c r="N15" s="72"/>
    </row>
    <row r="16" spans="1:15" ht="15" thickBot="1">
      <c r="A16" s="58"/>
      <c r="B16" s="58"/>
      <c r="C16" s="58"/>
      <c r="D16" s="58"/>
      <c r="E16" s="58"/>
      <c r="F16" s="58"/>
      <c r="G16" s="58"/>
      <c r="H16" s="58"/>
      <c r="I16" s="58"/>
      <c r="J16" s="58"/>
      <c r="K16" s="64"/>
      <c r="L16" s="65"/>
      <c r="M16" s="62"/>
      <c r="N16" s="63"/>
    </row>
    <row r="17" spans="1:16" ht="15" customHeight="1" thickBot="1">
      <c r="A17" s="220" t="s">
        <v>21</v>
      </c>
      <c r="B17" s="221"/>
      <c r="C17" s="222"/>
      <c r="D17" s="215" t="s">
        <v>23</v>
      </c>
      <c r="E17" s="90"/>
      <c r="F17" s="217" t="s">
        <v>22</v>
      </c>
      <c r="G17" s="218"/>
      <c r="H17" s="218"/>
      <c r="I17" s="215" t="s">
        <v>14</v>
      </c>
      <c r="J17" s="58"/>
      <c r="K17" s="68"/>
      <c r="L17" s="69"/>
      <c r="M17" s="66"/>
      <c r="N17" s="67"/>
    </row>
    <row r="18" spans="1:16" ht="28.8">
      <c r="A18" s="91" t="s">
        <v>19</v>
      </c>
      <c r="B18" s="92" t="s">
        <v>20</v>
      </c>
      <c r="C18" s="93" t="s">
        <v>25</v>
      </c>
      <c r="D18" s="216"/>
      <c r="E18" s="94"/>
      <c r="F18" s="95" t="s">
        <v>19</v>
      </c>
      <c r="G18" s="96" t="s">
        <v>6</v>
      </c>
      <c r="H18" s="93" t="s">
        <v>13</v>
      </c>
      <c r="I18" s="216"/>
      <c r="J18" s="58"/>
      <c r="K18" s="66"/>
      <c r="L18" s="66"/>
      <c r="M18" s="66"/>
      <c r="N18" s="67"/>
    </row>
    <row r="19" spans="1:16" ht="15" thickBot="1">
      <c r="A19" s="97">
        <f>IFERROR(C11*H12*C13,"")</f>
        <v>0</v>
      </c>
      <c r="B19" s="98">
        <f>IFERROR(C12*H13*C13,"")</f>
        <v>0</v>
      </c>
      <c r="C19" s="99">
        <f>IFERROR(A19+B19,"")</f>
        <v>0</v>
      </c>
      <c r="D19" s="100" t="str">
        <f>IFERROR(C13/H14,"")</f>
        <v/>
      </c>
      <c r="E19" s="101"/>
      <c r="F19" s="97">
        <f>IFERROR(C11*H12*H14,"")</f>
        <v>0</v>
      </c>
      <c r="G19" s="98">
        <f>IFERROR(C12*H13*H14,"")</f>
        <v>0</v>
      </c>
      <c r="H19" s="99">
        <f>IFERROR(F19+G19,"")</f>
        <v>0</v>
      </c>
      <c r="I19" s="100" t="str">
        <f>IFERROR(H19/H11,"")</f>
        <v/>
      </c>
      <c r="J19" s="58"/>
      <c r="K19" s="70"/>
      <c r="L19" s="70"/>
      <c r="M19" s="66"/>
      <c r="N19" s="67"/>
    </row>
    <row r="20" spans="1:16">
      <c r="A20" s="58"/>
      <c r="B20" s="58"/>
      <c r="C20" s="58"/>
      <c r="D20" s="58"/>
      <c r="E20" s="58"/>
      <c r="F20" s="58"/>
      <c r="G20" s="58"/>
      <c r="H20" s="58"/>
      <c r="I20" s="58"/>
      <c r="J20" s="58"/>
      <c r="K20" s="58"/>
      <c r="L20" s="58"/>
      <c r="M20" s="66"/>
      <c r="N20" s="67"/>
    </row>
    <row r="21" spans="1:16" ht="15" thickBot="1">
      <c r="A21" s="58"/>
      <c r="B21" s="58"/>
      <c r="C21" s="58"/>
      <c r="D21" s="58"/>
      <c r="E21" s="58"/>
      <c r="F21" s="58"/>
      <c r="G21" s="58"/>
      <c r="H21" s="58"/>
      <c r="I21" s="58"/>
      <c r="J21" s="58"/>
      <c r="K21" s="58"/>
      <c r="L21" s="58"/>
      <c r="M21" s="71"/>
      <c r="N21" s="72"/>
    </row>
    <row r="22" spans="1:16">
      <c r="A22" s="58"/>
      <c r="B22" s="213" t="s">
        <v>63</v>
      </c>
      <c r="C22" s="209" t="str">
        <f>IF(H19=0,"",IF(I19&gt;1,'Lists &amp; wording'!I3,'Lists &amp; wording'!I2))</f>
        <v/>
      </c>
      <c r="D22" s="209"/>
      <c r="E22" s="209"/>
      <c r="F22" s="209"/>
      <c r="G22" s="209"/>
      <c r="H22" s="210"/>
      <c r="I22" s="58"/>
      <c r="J22" s="59"/>
      <c r="K22" s="58"/>
      <c r="L22" s="58"/>
      <c r="M22" s="59"/>
      <c r="N22" s="61"/>
    </row>
    <row r="23" spans="1:16" ht="35.25" customHeight="1" thickBot="1">
      <c r="A23" s="58"/>
      <c r="B23" s="214"/>
      <c r="C23" s="211"/>
      <c r="D23" s="211"/>
      <c r="E23" s="211"/>
      <c r="F23" s="211"/>
      <c r="G23" s="211"/>
      <c r="H23" s="212"/>
      <c r="I23" s="58"/>
      <c r="J23" s="59"/>
      <c r="K23" s="58"/>
      <c r="L23" s="58"/>
      <c r="M23" s="59"/>
      <c r="N23" s="61"/>
    </row>
    <row r="24" spans="1:16">
      <c r="A24" s="58"/>
      <c r="B24" s="58"/>
      <c r="C24" s="58"/>
      <c r="D24" s="58"/>
      <c r="E24" s="58"/>
      <c r="F24" s="58"/>
      <c r="G24" s="58"/>
      <c r="H24" s="58"/>
      <c r="I24" s="58"/>
      <c r="J24" s="58"/>
      <c r="K24" s="58"/>
      <c r="L24" s="58"/>
      <c r="M24" s="59"/>
    </row>
    <row r="26" spans="1:16">
      <c r="I26" s="76"/>
      <c r="J26" s="76"/>
      <c r="O26" s="76"/>
      <c r="P26" s="76"/>
    </row>
    <row r="27" spans="1:16">
      <c r="I27" s="76"/>
      <c r="J27" s="76"/>
      <c r="O27" s="76"/>
      <c r="P27" s="76"/>
    </row>
    <row r="28" spans="1:16">
      <c r="I28" s="76"/>
      <c r="J28" s="76"/>
      <c r="O28" s="76"/>
      <c r="P28" s="76"/>
    </row>
    <row r="29" spans="1:16">
      <c r="I29" s="76"/>
      <c r="J29" s="76"/>
      <c r="O29" s="76"/>
      <c r="P29" s="76"/>
    </row>
    <row r="30" spans="1:16">
      <c r="I30" s="76"/>
      <c r="J30" s="76"/>
      <c r="O30" s="76"/>
      <c r="P30" s="76"/>
    </row>
    <row r="31" spans="1:16">
      <c r="I31" s="76"/>
      <c r="J31" s="76"/>
      <c r="O31" s="76"/>
      <c r="P31" s="76"/>
    </row>
    <row r="32" spans="1:16">
      <c r="I32" s="76"/>
      <c r="J32" s="76"/>
      <c r="O32" s="76"/>
      <c r="P32" s="76"/>
    </row>
    <row r="33" spans="9:16">
      <c r="I33" s="76"/>
      <c r="J33" s="76"/>
      <c r="O33" s="76"/>
      <c r="P33" s="76"/>
    </row>
    <row r="34" spans="9:16">
      <c r="I34" s="76"/>
      <c r="J34" s="76"/>
      <c r="O34" s="76"/>
      <c r="P34" s="76"/>
    </row>
  </sheetData>
  <sheetProtection algorithmName="SHA-512" hashValue="LpJ3o/7pvX07aVJQYux1Th8AtUsmrjs/zYVJGJq1tuIHCum5tKcfjqQLfdz7r8HOP4W97ulGemo85HoATSjVow==" saltValue="iaqG/qqzT3XqJ6PT+8x8Dw==" spinCount="100000" sheet="1" objects="1" scenarios="1"/>
  <mergeCells count="16">
    <mergeCell ref="B22:B23"/>
    <mergeCell ref="C22:H23"/>
    <mergeCell ref="G9:H10"/>
    <mergeCell ref="D13:F13"/>
    <mergeCell ref="A9:C10"/>
    <mergeCell ref="F17:H17"/>
    <mergeCell ref="K9:L10"/>
    <mergeCell ref="C2:G4"/>
    <mergeCell ref="K2:L2"/>
    <mergeCell ref="K3:L3"/>
    <mergeCell ref="K14:L14"/>
    <mergeCell ref="I17:I18"/>
    <mergeCell ref="A17:C17"/>
    <mergeCell ref="D17:D18"/>
    <mergeCell ref="D12:F12"/>
    <mergeCell ref="D11:F11"/>
  </mergeCells>
  <conditionalFormatting sqref="C11:C12">
    <cfRule type="notContainsBlanks" dxfId="9" priority="11">
      <formula>LEN(TRIM(C11))&gt;0</formula>
    </cfRule>
  </conditionalFormatting>
  <conditionalFormatting sqref="D10:E10 D11">
    <cfRule type="notContainsBlanks" dxfId="8" priority="8">
      <formula>LEN(TRIM(D10))&gt;0</formula>
    </cfRule>
  </conditionalFormatting>
  <conditionalFormatting sqref="H11:H14 C11:C13">
    <cfRule type="containsBlanks" dxfId="7" priority="6">
      <formula>LEN(TRIM(C11))=0</formula>
    </cfRule>
  </conditionalFormatting>
  <conditionalFormatting sqref="A9">
    <cfRule type="expression" dxfId="6" priority="5" stopIfTrue="1">
      <formula>IF($C$9="no",TRUE,FALSE)</formula>
    </cfRule>
  </conditionalFormatting>
  <conditionalFormatting sqref="I19 C22">
    <cfRule type="expression" dxfId="5" priority="9">
      <formula>IF($I$23&lt;=1,TRUE,FALSE)</formula>
    </cfRule>
    <cfRule type="expression" dxfId="4" priority="10">
      <formula>IF($I$23&gt;1,TRUE,FALSE)</formula>
    </cfRule>
  </conditionalFormatting>
  <conditionalFormatting sqref="D12">
    <cfRule type="notContainsBlanks" dxfId="3" priority="2">
      <formula>LEN(TRIM(D12))&gt;0</formula>
    </cfRule>
  </conditionalFormatting>
  <conditionalFormatting sqref="D13">
    <cfRule type="notContainsBlanks" dxfId="2" priority="1">
      <formula>LEN(TRIM(D13))&gt;0</formula>
    </cfRule>
  </conditionalFormatting>
  <hyperlinks>
    <hyperlink ref="K14:L18" r:id="rId1" display="Click here to contact us" xr:uid="{57475A3F-4F3F-408A-BFA2-CBB252BC09A8}"/>
    <hyperlink ref="K3:L6" r:id="rId2" display="Click here to visit Piclo" xr:uid="{D9F59F36-BDBA-4D07-989B-7AB41DEAF061}"/>
    <hyperlink ref="K14:L17" r:id="rId3" display="Click here to contact us" xr:uid="{C47F2EA3-0935-45F1-9F3F-BB096FC6102D}"/>
  </hyperlinks>
  <pageMargins left="0.7" right="0.7" top="0.75" bottom="0.75" header="0.3" footer="0.3"/>
  <pageSetup paperSize="9" orientation="portrait" verticalDpi="0" r:id="rId4"/>
  <drawing r:id="rId5"/>
  <extLst>
    <ext xmlns:x14="http://schemas.microsoft.com/office/spreadsheetml/2009/9/main" uri="{78C0D931-6437-407d-A8EE-F0AAD7539E65}">
      <x14:conditionalFormattings>
        <x14:conditionalFormatting xmlns:xm="http://schemas.microsoft.com/office/excel/2006/main">
          <x14:cfRule type="expression" priority="3" id="{C5A9751E-D5BD-4015-972F-C609ABEF578D}">
            <xm:f>IF('Tender Finder'!$I$23&lt;=1,TRUE,FALSE)</xm:f>
            <x14:dxf>
              <font>
                <color rgb="FF00B050"/>
              </font>
            </x14:dxf>
          </x14:cfRule>
          <x14:cfRule type="expression" priority="4" id="{4C0BBD8C-A283-443C-9532-79EDC0068BBA}">
            <xm:f>IF('Tender Finder'!$I$23&gt;1,TRUE,FALSE)</xm:f>
            <x14:dxf>
              <font>
                <color rgb="FFFF0000"/>
              </font>
              <fill>
                <patternFill patternType="none">
                  <bgColor auto="1"/>
                </patternFill>
              </fill>
            </x14:dxf>
          </x14:cfRule>
          <xm:sqref>C22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B6293-32C5-4D06-ABFC-CA13983FE186}">
  <dimension ref="A1:I31"/>
  <sheetViews>
    <sheetView workbookViewId="0">
      <selection activeCell="B43" sqref="B43"/>
    </sheetView>
  </sheetViews>
  <sheetFormatPr defaultRowHeight="14.4"/>
  <cols>
    <col min="1" max="1" width="18.6640625" style="140" bestFit="1" customWidth="1"/>
    <col min="2" max="2" width="16" bestFit="1" customWidth="1"/>
    <col min="8" max="8" width="19" bestFit="1" customWidth="1"/>
    <col min="9" max="9" width="42.33203125" bestFit="1" customWidth="1"/>
  </cols>
  <sheetData>
    <row r="1" spans="1:9">
      <c r="A1" s="140" t="s">
        <v>57</v>
      </c>
      <c r="B1" t="s">
        <v>100</v>
      </c>
      <c r="C1" t="s">
        <v>58</v>
      </c>
    </row>
    <row r="2" spans="1:9" ht="43.2">
      <c r="A2" s="141" t="s">
        <v>26</v>
      </c>
      <c r="B2" t="s">
        <v>49</v>
      </c>
      <c r="C2" t="s">
        <v>53</v>
      </c>
      <c r="H2" s="51" t="s">
        <v>64</v>
      </c>
      <c r="I2" s="51" t="s">
        <v>70</v>
      </c>
    </row>
    <row r="3" spans="1:9" ht="57.6">
      <c r="A3" s="25" t="s">
        <v>54</v>
      </c>
      <c r="B3" t="s">
        <v>95</v>
      </c>
      <c r="C3" t="s">
        <v>52</v>
      </c>
      <c r="H3" s="51" t="s">
        <v>65</v>
      </c>
      <c r="I3" s="51" t="s">
        <v>71</v>
      </c>
    </row>
    <row r="4" spans="1:9">
      <c r="A4" s="25" t="s">
        <v>27</v>
      </c>
      <c r="B4" t="s">
        <v>87</v>
      </c>
      <c r="C4" t="s">
        <v>50</v>
      </c>
    </row>
    <row r="5" spans="1:9">
      <c r="A5" s="25" t="s">
        <v>28</v>
      </c>
      <c r="B5" t="s">
        <v>88</v>
      </c>
    </row>
    <row r="6" spans="1:9">
      <c r="A6" s="25" t="s">
        <v>29</v>
      </c>
      <c r="B6" t="s">
        <v>96</v>
      </c>
    </row>
    <row r="7" spans="1:9">
      <c r="A7" s="25" t="s">
        <v>82</v>
      </c>
      <c r="B7" t="s">
        <v>89</v>
      </c>
    </row>
    <row r="8" spans="1:9">
      <c r="A8" s="21" t="s">
        <v>30</v>
      </c>
      <c r="B8" t="s">
        <v>90</v>
      </c>
    </row>
    <row r="9" spans="1:9">
      <c r="A9" s="23" t="s">
        <v>31</v>
      </c>
      <c r="B9" t="s">
        <v>97</v>
      </c>
    </row>
    <row r="10" spans="1:9">
      <c r="A10" s="23" t="s">
        <v>77</v>
      </c>
      <c r="B10" t="s">
        <v>91</v>
      </c>
      <c r="H10" t="s">
        <v>76</v>
      </c>
    </row>
    <row r="11" spans="1:9">
      <c r="A11" s="23" t="s">
        <v>32</v>
      </c>
      <c r="B11" t="s">
        <v>92</v>
      </c>
    </row>
    <row r="12" spans="1:9">
      <c r="A12" s="23" t="s">
        <v>33</v>
      </c>
      <c r="B12" t="s">
        <v>98</v>
      </c>
    </row>
    <row r="13" spans="1:9">
      <c r="A13" s="23" t="s">
        <v>83</v>
      </c>
      <c r="B13" t="s">
        <v>93</v>
      </c>
    </row>
    <row r="14" spans="1:9">
      <c r="A14" s="22" t="s">
        <v>34</v>
      </c>
      <c r="B14" t="s">
        <v>94</v>
      </c>
    </row>
    <row r="15" spans="1:9">
      <c r="A15" s="22" t="s">
        <v>35</v>
      </c>
      <c r="B15" t="s">
        <v>99</v>
      </c>
    </row>
    <row r="16" spans="1:9">
      <c r="A16" s="22" t="s">
        <v>36</v>
      </c>
    </row>
    <row r="17" spans="1:1">
      <c r="A17" s="22" t="s">
        <v>37</v>
      </c>
    </row>
    <row r="18" spans="1:1">
      <c r="A18" s="140" t="s">
        <v>38</v>
      </c>
    </row>
    <row r="19" spans="1:1">
      <c r="A19" s="22" t="s">
        <v>39</v>
      </c>
    </row>
    <row r="20" spans="1:1">
      <c r="A20" s="140" t="s">
        <v>84</v>
      </c>
    </row>
    <row r="21" spans="1:1">
      <c r="A21" s="140" t="s">
        <v>40</v>
      </c>
    </row>
    <row r="22" spans="1:1">
      <c r="A22" s="140" t="s">
        <v>41</v>
      </c>
    </row>
    <row r="23" spans="1:1">
      <c r="A23" s="140" t="s">
        <v>55</v>
      </c>
    </row>
    <row r="24" spans="1:1">
      <c r="A24" s="140" t="s">
        <v>42</v>
      </c>
    </row>
    <row r="25" spans="1:1">
      <c r="A25" s="140" t="s">
        <v>43</v>
      </c>
    </row>
    <row r="26" spans="1:1">
      <c r="A26" s="140" t="s">
        <v>85</v>
      </c>
    </row>
    <row r="27" spans="1:1">
      <c r="A27" s="140" t="s">
        <v>44</v>
      </c>
    </row>
    <row r="28" spans="1:1">
      <c r="A28" s="140" t="s">
        <v>45</v>
      </c>
    </row>
    <row r="29" spans="1:1">
      <c r="A29" s="140" t="s">
        <v>86</v>
      </c>
    </row>
    <row r="30" spans="1:1">
      <c r="A30" s="140" t="s">
        <v>46</v>
      </c>
    </row>
    <row r="31" spans="1:1">
      <c r="A31" s="140" t="s">
        <v>47</v>
      </c>
    </row>
  </sheetData>
  <autoFilter ref="A1:A31" xr:uid="{CDDDF5C1-F069-4BE3-8353-BCF7119F5D66}">
    <sortState ref="A2:A31">
      <sortCondition ref="A1"/>
    </sortState>
  </autoFilter>
  <pageMargins left="0.7" right="0.7" top="0.75" bottom="0.75" header="0.3" footer="0.3"/>
  <extLst>
    <ext xmlns:x14="http://schemas.microsoft.com/office/spreadsheetml/2009/9/main" uri="{CCE6A557-97BC-4b89-ADB6-D9C93CAAB3DF}">
      <x14:dataValidations xmlns:xm="http://schemas.microsoft.com/office/excel/2006/main" count="1">
        <x14:dataValidation type="custom" allowBlank="1" showErrorMessage="1" xr:uid="{5F6FAD83-C20F-43C2-978E-C45D9B5BA567}">
          <x14:formula1>
            <xm:f>AND(GTE(LEN(A2),MIN(('S:\Network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In'!#REF!))),LTE(LEN(A2),MAX(('S:\Network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xm:f>
          </x14:formula1>
          <xm:sqref>A2:A4 A17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F970-4BDF-4EAA-B324-95E07A4E3485}">
  <sheetPr filterMode="1"/>
  <dimension ref="A1:J282"/>
  <sheetViews>
    <sheetView workbookViewId="0">
      <selection activeCell="H50" sqref="H50"/>
    </sheetView>
  </sheetViews>
  <sheetFormatPr defaultRowHeight="14.4"/>
  <cols>
    <col min="1" max="1" width="35" customWidth="1"/>
    <col min="2" max="2" width="28.109375" style="142" customWidth="1"/>
    <col min="3" max="3" width="15.6640625" style="142" bestFit="1" customWidth="1"/>
    <col min="4" max="4" width="30.109375" style="143" customWidth="1"/>
    <col min="5" max="5" width="16.6640625" style="142" bestFit="1" customWidth="1"/>
    <col min="6" max="6" width="21.88671875" style="142" bestFit="1" customWidth="1"/>
    <col min="7" max="7" width="11" bestFit="1" customWidth="1"/>
    <col min="8" max="8" width="11.109375" bestFit="1" customWidth="1"/>
    <col min="9" max="9" width="17.33203125" bestFit="1" customWidth="1"/>
    <col min="10" max="10" width="24.6640625" customWidth="1"/>
  </cols>
  <sheetData>
    <row r="1" spans="1:10">
      <c r="A1" s="24" t="s">
        <v>56</v>
      </c>
      <c r="B1" s="142" t="s">
        <v>1</v>
      </c>
      <c r="C1" s="142" t="s">
        <v>0</v>
      </c>
      <c r="D1" s="143" t="s">
        <v>48</v>
      </c>
      <c r="E1" s="142" t="s">
        <v>2</v>
      </c>
      <c r="F1" s="142" t="s">
        <v>3</v>
      </c>
      <c r="G1" t="s">
        <v>6</v>
      </c>
      <c r="H1" t="s">
        <v>4</v>
      </c>
      <c r="I1" t="s">
        <v>7</v>
      </c>
    </row>
    <row r="2" spans="1:10" hidden="1">
      <c r="A2" t="str">
        <f>CONCATENATE(B2,D2,E2)</f>
        <v>AlstonW23/24Dynamic</v>
      </c>
      <c r="B2" s="144" t="str">
        <f>IF(ISBLANK('Competition Data'!A2),"",'Competition Data'!A2)</f>
        <v>Alston</v>
      </c>
      <c r="C2" s="142" t="str">
        <f>IF(ISBLANK('Competition Data'!H2),"",'Competition Data'!H2)</f>
        <v>ENWL-181</v>
      </c>
      <c r="D2" s="142" t="str">
        <f>IF(ISBLANK('Competition Data'!B2),"",'Competition Data'!B2)</f>
        <v>W23/24</v>
      </c>
      <c r="E2" s="142" t="str">
        <f>IF(ISBLANK('Competition Data'!C2),"",'Competition Data'!C2)</f>
        <v>Dynamic</v>
      </c>
      <c r="F2" s="142">
        <f>IF(ISBLANK('Competition Data'!G2),"",'Competition Data'!G2)</f>
        <v>167161</v>
      </c>
      <c r="G2">
        <f>IF(ISBLANK('Competition Data'!D2),"",'Competition Data'!D2)</f>
        <v>24</v>
      </c>
      <c r="H2">
        <f>IF(ISBLANK('Competition Data'!E2),"",'Competition Data'!E2)</f>
        <v>19</v>
      </c>
      <c r="I2">
        <f>IF(ISBLANK('Competition Data'!F2),"",'Competition Data'!F2)</f>
        <v>0.16</v>
      </c>
      <c r="J2" t="str">
        <f>CONCATENATE(B2," (",E2,")")</f>
        <v>Alston (Dynamic)</v>
      </c>
    </row>
    <row r="3" spans="1:10" hidden="1">
      <c r="A3" t="str">
        <f t="shared" ref="A3:A66" si="0">CONCATENATE(B3,D3,E3)</f>
        <v>AlstonS24Dynamic</v>
      </c>
      <c r="B3" s="144" t="str">
        <f>IF(ISBLANK('Competition Data'!A3),"",'Competition Data'!A3)</f>
        <v>Alston</v>
      </c>
      <c r="C3" s="142" t="str">
        <f>IF(ISBLANK('Competition Data'!H3),"",'Competition Data'!H3)</f>
        <v>ENWL-181</v>
      </c>
      <c r="D3" s="142" t="str">
        <f>IF(ISBLANK('Competition Data'!B3),"",'Competition Data'!B3)</f>
        <v>S24</v>
      </c>
      <c r="E3" s="142" t="str">
        <f>IF(ISBLANK('Competition Data'!C3),"",'Competition Data'!C3)</f>
        <v>Dynamic</v>
      </c>
      <c r="F3" s="142">
        <f>IF(ISBLANK('Competition Data'!G3),"",'Competition Data'!G3)</f>
        <v>66864</v>
      </c>
      <c r="G3">
        <f>IF(ISBLANK('Competition Data'!D3),"",'Competition Data'!D3)</f>
        <v>48</v>
      </c>
      <c r="H3">
        <f>IF(ISBLANK('Competition Data'!E3),"",'Competition Data'!E3)</f>
        <v>26</v>
      </c>
      <c r="I3">
        <f>IF(ISBLANK('Competition Data'!F3),"",'Competition Data'!F3)</f>
        <v>0.16</v>
      </c>
      <c r="J3" t="str">
        <f t="shared" ref="J3:J66" si="1">CONCATENATE(B3," (",E3,")")</f>
        <v>Alston (Dynamic)</v>
      </c>
    </row>
    <row r="4" spans="1:10" hidden="1">
      <c r="A4" t="str">
        <f t="shared" si="0"/>
        <v>AlstonW24/25Dynamic</v>
      </c>
      <c r="B4" s="144" t="str">
        <f>IF(ISBLANK('Competition Data'!A4),"",'Competition Data'!A4)</f>
        <v>Alston</v>
      </c>
      <c r="C4" s="142" t="str">
        <f>IF(ISBLANK('Competition Data'!H4),"",'Competition Data'!H4)</f>
        <v>ENWL-181</v>
      </c>
      <c r="D4" s="142" t="str">
        <f>IF(ISBLANK('Competition Data'!B4),"",'Competition Data'!B4)</f>
        <v>W24/25</v>
      </c>
      <c r="E4" s="142" t="str">
        <f>IF(ISBLANK('Competition Data'!C4),"",'Competition Data'!C4)</f>
        <v>Dynamic</v>
      </c>
      <c r="F4" s="142">
        <f>IF(ISBLANK('Competition Data'!G4),"",'Competition Data'!G4)</f>
        <v>100297</v>
      </c>
      <c r="G4">
        <f>IF(ISBLANK('Competition Data'!D4),"",'Competition Data'!D4)</f>
        <v>48</v>
      </c>
      <c r="H4">
        <f>IF(ISBLANK('Competition Data'!E4),"",'Competition Data'!E4)</f>
        <v>47</v>
      </c>
      <c r="I4">
        <f>IF(ISBLANK('Competition Data'!F4),"",'Competition Data'!F4)</f>
        <v>0.24</v>
      </c>
      <c r="J4" t="str">
        <f t="shared" si="1"/>
        <v>Alston (Dynamic)</v>
      </c>
    </row>
    <row r="5" spans="1:10" hidden="1">
      <c r="A5" t="str">
        <f t="shared" si="0"/>
        <v>AlstonS25Dynamic</v>
      </c>
      <c r="B5" s="144" t="str">
        <f>IF(ISBLANK('Competition Data'!A5),"",'Competition Data'!A5)</f>
        <v>Alston</v>
      </c>
      <c r="C5" s="142" t="str">
        <f>IF(ISBLANK('Competition Data'!H5),"",'Competition Data'!H5)</f>
        <v>ENWL-181</v>
      </c>
      <c r="D5" s="142" t="str">
        <f>IF(ISBLANK('Competition Data'!B5),"",'Competition Data'!B5)</f>
        <v>S25</v>
      </c>
      <c r="E5" s="142" t="str">
        <f>IF(ISBLANK('Competition Data'!C5),"",'Competition Data'!C5)</f>
        <v>Dynamic</v>
      </c>
      <c r="F5" s="142">
        <f>IF(ISBLANK('Competition Data'!G5),"",'Competition Data'!G5)</f>
        <v>67576</v>
      </c>
      <c r="G5">
        <f>IF(ISBLANK('Competition Data'!D5),"",'Competition Data'!D5)</f>
        <v>48</v>
      </c>
      <c r="H5">
        <f>IF(ISBLANK('Competition Data'!E5),"",'Competition Data'!E5)</f>
        <v>42</v>
      </c>
      <c r="I5">
        <f>IF(ISBLANK('Competition Data'!F5),"",'Competition Data'!F5)</f>
        <v>0.19</v>
      </c>
      <c r="J5" t="str">
        <f t="shared" si="1"/>
        <v>Alston (Dynamic)</v>
      </c>
    </row>
    <row r="6" spans="1:10" hidden="1">
      <c r="A6" t="str">
        <f t="shared" si="0"/>
        <v>AlstonW25/26Dynamic</v>
      </c>
      <c r="B6" s="144" t="str">
        <f>IF(ISBLANK('Competition Data'!A6),"",'Competition Data'!A6)</f>
        <v>Alston</v>
      </c>
      <c r="C6" s="142" t="str">
        <f>IF(ISBLANK('Competition Data'!H6),"",'Competition Data'!H6)</f>
        <v>ENWL-181</v>
      </c>
      <c r="D6" s="142" t="str">
        <f>IF(ISBLANK('Competition Data'!B6),"",'Competition Data'!B6)</f>
        <v>W25/26</v>
      </c>
      <c r="E6" s="142" t="str">
        <f>IF(ISBLANK('Competition Data'!C6),"",'Competition Data'!C6)</f>
        <v>Dynamic</v>
      </c>
      <c r="F6" s="142">
        <f>IF(ISBLANK('Competition Data'!G6),"",'Competition Data'!G6)</f>
        <v>99585</v>
      </c>
      <c r="G6">
        <f>IF(ISBLANK('Competition Data'!D6),"",'Competition Data'!D6)</f>
        <v>48</v>
      </c>
      <c r="H6">
        <f>IF(ISBLANK('Competition Data'!E6),"",'Competition Data'!E6)</f>
        <v>69</v>
      </c>
      <c r="I6">
        <f>IF(ISBLANK('Competition Data'!F6),"",'Competition Data'!F6)</f>
        <v>0.28000000000000003</v>
      </c>
      <c r="J6" t="str">
        <f t="shared" si="1"/>
        <v>Alston (Dynamic)</v>
      </c>
    </row>
    <row r="7" spans="1:10" hidden="1">
      <c r="A7" t="str">
        <f t="shared" si="0"/>
        <v>AlstonS26Dynamic</v>
      </c>
      <c r="B7" s="144" t="str">
        <f>IF(ISBLANK('Competition Data'!A7),"",'Competition Data'!A7)</f>
        <v>Alston</v>
      </c>
      <c r="C7" s="142" t="str">
        <f>IF(ISBLANK('Competition Data'!H7),"",'Competition Data'!H7)</f>
        <v>ENWL-181</v>
      </c>
      <c r="D7" s="142" t="str">
        <f>IF(ISBLANK('Competition Data'!B7),"",'Competition Data'!B7)</f>
        <v>S26</v>
      </c>
      <c r="E7" s="142" t="str">
        <f>IF(ISBLANK('Competition Data'!C7),"",'Competition Data'!C7)</f>
        <v>Dynamic</v>
      </c>
      <c r="F7" s="142">
        <f>IF(ISBLANK('Competition Data'!G7),"",'Competition Data'!G7)</f>
        <v>72008</v>
      </c>
      <c r="G7">
        <f>IF(ISBLANK('Competition Data'!D7),"",'Competition Data'!D7)</f>
        <v>48</v>
      </c>
      <c r="H7">
        <f>IF(ISBLANK('Competition Data'!E7),"",'Competition Data'!E7)</f>
        <v>80</v>
      </c>
      <c r="I7">
        <f>IF(ISBLANK('Competition Data'!F7),"",'Competition Data'!F7)</f>
        <v>0.28000000000000003</v>
      </c>
      <c r="J7" t="str">
        <f t="shared" si="1"/>
        <v>Alston (Dynamic)</v>
      </c>
    </row>
    <row r="8" spans="1:10" hidden="1">
      <c r="A8" t="str">
        <f t="shared" si="0"/>
        <v>AlstonW26/27Dynamic</v>
      </c>
      <c r="B8" s="144" t="str">
        <f>IF(ISBLANK('Competition Data'!A8),"",'Competition Data'!A8)</f>
        <v>Alston</v>
      </c>
      <c r="C8" s="142" t="str">
        <f>IF(ISBLANK('Competition Data'!H8),"",'Competition Data'!H8)</f>
        <v>ENWL-181</v>
      </c>
      <c r="D8" s="142" t="str">
        <f>IF(ISBLANK('Competition Data'!B8),"",'Competition Data'!B8)</f>
        <v>W26/27</v>
      </c>
      <c r="E8" s="142" t="str">
        <f>IF(ISBLANK('Competition Data'!C8),"",'Competition Data'!C8)</f>
        <v>Dynamic</v>
      </c>
      <c r="F8" s="142">
        <f>IF(ISBLANK('Competition Data'!G8),"",'Competition Data'!G8)</f>
        <v>95153</v>
      </c>
      <c r="G8">
        <f>IF(ISBLANK('Competition Data'!D8),"",'Competition Data'!D8)</f>
        <v>48</v>
      </c>
      <c r="H8">
        <f>IF(ISBLANK('Competition Data'!E8),"",'Competition Data'!E8)</f>
        <v>184</v>
      </c>
      <c r="I8">
        <f>IF(ISBLANK('Competition Data'!F8),"",'Competition Data'!F8)</f>
        <v>0.37</v>
      </c>
      <c r="J8" t="str">
        <f t="shared" si="1"/>
        <v>Alston (Dynamic)</v>
      </c>
    </row>
    <row r="9" spans="1:10" hidden="1">
      <c r="A9" t="str">
        <f t="shared" si="0"/>
        <v>AlstonS27Dynamic</v>
      </c>
      <c r="B9" s="144" t="str">
        <f>IF(ISBLANK('Competition Data'!A9),"",'Competition Data'!A9)</f>
        <v>Alston</v>
      </c>
      <c r="C9" s="142" t="str">
        <f>IF(ISBLANK('Competition Data'!H9),"",'Competition Data'!H9)</f>
        <v>ENWL-181</v>
      </c>
      <c r="D9" s="142" t="str">
        <f>IF(ISBLANK('Competition Data'!B9),"",'Competition Data'!B9)</f>
        <v>S27</v>
      </c>
      <c r="E9" s="142" t="str">
        <f>IF(ISBLANK('Competition Data'!C9),"",'Competition Data'!C9)</f>
        <v>Dynamic</v>
      </c>
      <c r="F9" s="142">
        <f>IF(ISBLANK('Competition Data'!G9),"",'Competition Data'!G9)</f>
        <v>73811</v>
      </c>
      <c r="G9">
        <f>IF(ISBLANK('Competition Data'!D9),"",'Competition Data'!D9)</f>
        <v>48</v>
      </c>
      <c r="H9">
        <f>IF(ISBLANK('Competition Data'!E9),"",'Competition Data'!E9)</f>
        <v>128</v>
      </c>
      <c r="I9">
        <f>IF(ISBLANK('Competition Data'!F9),"",'Competition Data'!F9)</f>
        <v>0.34</v>
      </c>
      <c r="J9" t="str">
        <f t="shared" si="1"/>
        <v>Alston (Dynamic)</v>
      </c>
    </row>
    <row r="10" spans="1:10" hidden="1">
      <c r="A10" t="str">
        <f t="shared" si="0"/>
        <v>AlstonW27/28Dynamic</v>
      </c>
      <c r="B10" s="144" t="str">
        <f>IF(ISBLANK('Competition Data'!A10),"",'Competition Data'!A10)</f>
        <v>Alston</v>
      </c>
      <c r="C10" s="142" t="str">
        <f>IF(ISBLANK('Competition Data'!H10),"",'Competition Data'!H10)</f>
        <v>ENWL-181</v>
      </c>
      <c r="D10" s="142" t="str">
        <f>IF(ISBLANK('Competition Data'!B10),"",'Competition Data'!B10)</f>
        <v>W27/28</v>
      </c>
      <c r="E10" s="142" t="str">
        <f>IF(ISBLANK('Competition Data'!C10),"",'Competition Data'!C10)</f>
        <v>Dynamic</v>
      </c>
      <c r="F10" s="142">
        <f>IF(ISBLANK('Competition Data'!G10),"",'Competition Data'!G10)</f>
        <v>93350</v>
      </c>
      <c r="G10">
        <f>IF(ISBLANK('Competition Data'!D10),"",'Competition Data'!D10)</f>
        <v>48</v>
      </c>
      <c r="H10">
        <f>IF(ISBLANK('Competition Data'!E10),"",'Competition Data'!E10)</f>
        <v>318</v>
      </c>
      <c r="I10">
        <f>IF(ISBLANK('Competition Data'!F10),"",'Competition Data'!F10)</f>
        <v>0.43</v>
      </c>
      <c r="J10" t="str">
        <f t="shared" si="1"/>
        <v>Alston (Dynamic)</v>
      </c>
    </row>
    <row r="11" spans="1:10" hidden="1">
      <c r="A11" t="str">
        <f t="shared" si="0"/>
        <v>AlstonFY24Restore</v>
      </c>
      <c r="B11" s="144" t="str">
        <f>IF(ISBLANK('Competition Data'!A11),"",'Competition Data'!A11)</f>
        <v>Alston</v>
      </c>
      <c r="C11" s="142" t="str">
        <f>IF(ISBLANK('Competition Data'!H11),"",'Competition Data'!H11)</f>
        <v>ENWL-182</v>
      </c>
      <c r="D11" s="142" t="str">
        <f>IF(ISBLANK('Competition Data'!B11),"",'Competition Data'!B11)</f>
        <v>FY24</v>
      </c>
      <c r="E11" s="142" t="str">
        <f>IF(ISBLANK('Competition Data'!C11),"",'Competition Data'!C11)</f>
        <v>Restore</v>
      </c>
      <c r="F11" s="142">
        <f>IF(ISBLANK('Competition Data'!G11),"",'Competition Data'!G11)</f>
        <v>28983</v>
      </c>
      <c r="G11">
        <f>IF(ISBLANK('Competition Data'!D11),"",'Competition Data'!D11)</f>
        <v>100</v>
      </c>
      <c r="H11">
        <f>IF(ISBLANK('Competition Data'!E11),"",'Competition Data'!E11)</f>
        <v>0</v>
      </c>
      <c r="I11">
        <f>IF(ISBLANK('Competition Data'!F11),"",'Competition Data'!F11)</f>
        <v>1.67</v>
      </c>
      <c r="J11" t="str">
        <f t="shared" si="1"/>
        <v>Alston (Restore)</v>
      </c>
    </row>
    <row r="12" spans="1:10" hidden="1">
      <c r="A12" t="str">
        <f t="shared" si="0"/>
        <v>AlstonFY25Restore</v>
      </c>
      <c r="B12" s="144" t="str">
        <f>IF(ISBLANK('Competition Data'!A12),"",'Competition Data'!A12)</f>
        <v>Alston</v>
      </c>
      <c r="C12" s="142" t="str">
        <f>IF(ISBLANK('Competition Data'!H12),"",'Competition Data'!H12)</f>
        <v>ENWL-182</v>
      </c>
      <c r="D12" s="142" t="str">
        <f>IF(ISBLANK('Competition Data'!B12),"",'Competition Data'!B12)</f>
        <v>FY25</v>
      </c>
      <c r="E12" s="142" t="str">
        <f>IF(ISBLANK('Competition Data'!C12),"",'Competition Data'!C12)</f>
        <v>Restore</v>
      </c>
      <c r="F12" s="142">
        <f>IF(ISBLANK('Competition Data'!G12),"",'Competition Data'!G12)</f>
        <v>28983</v>
      </c>
      <c r="G12">
        <f>IF(ISBLANK('Competition Data'!D12),"",'Competition Data'!D12)</f>
        <v>100</v>
      </c>
      <c r="H12">
        <f>IF(ISBLANK('Competition Data'!E12),"",'Competition Data'!E12)</f>
        <v>0</v>
      </c>
      <c r="I12">
        <f>IF(ISBLANK('Competition Data'!F12),"",'Competition Data'!F12)</f>
        <v>1.67</v>
      </c>
      <c r="J12" t="str">
        <f t="shared" si="1"/>
        <v>Alston (Restore)</v>
      </c>
    </row>
    <row r="13" spans="1:10" hidden="1">
      <c r="A13" t="str">
        <f t="shared" si="0"/>
        <v>AlstonFY26Restore</v>
      </c>
      <c r="B13" s="144" t="str">
        <f>IF(ISBLANK('Competition Data'!A13),"",'Competition Data'!A13)</f>
        <v>Alston</v>
      </c>
      <c r="C13" s="142" t="str">
        <f>IF(ISBLANK('Competition Data'!H13),"",'Competition Data'!H13)</f>
        <v>ENWL-182</v>
      </c>
      <c r="D13" s="142" t="str">
        <f>IF(ISBLANK('Competition Data'!B13),"",'Competition Data'!B13)</f>
        <v>FY26</v>
      </c>
      <c r="E13" s="142" t="str">
        <f>IF(ISBLANK('Competition Data'!C13),"",'Competition Data'!C13)</f>
        <v>Restore</v>
      </c>
      <c r="F13" s="142">
        <f>IF(ISBLANK('Competition Data'!G13),"",'Competition Data'!G13)</f>
        <v>28983</v>
      </c>
      <c r="G13">
        <f>IF(ISBLANK('Competition Data'!D13),"",'Competition Data'!D13)</f>
        <v>100</v>
      </c>
      <c r="H13">
        <f>IF(ISBLANK('Competition Data'!E13),"",'Competition Data'!E13)</f>
        <v>0</v>
      </c>
      <c r="I13">
        <f>IF(ISBLANK('Competition Data'!F13),"",'Competition Data'!F13)</f>
        <v>1.67</v>
      </c>
      <c r="J13" t="str">
        <f t="shared" si="1"/>
        <v>Alston (Restore)</v>
      </c>
    </row>
    <row r="14" spans="1:10" hidden="1">
      <c r="A14" t="str">
        <f t="shared" si="0"/>
        <v>AlstonFY27Restore</v>
      </c>
      <c r="B14" s="144" t="str">
        <f>IF(ISBLANK('Competition Data'!A14),"",'Competition Data'!A14)</f>
        <v>Alston</v>
      </c>
      <c r="C14" s="142" t="str">
        <f>IF(ISBLANK('Competition Data'!H14),"",'Competition Data'!H14)</f>
        <v>ENWL-182</v>
      </c>
      <c r="D14" s="142" t="str">
        <f>IF(ISBLANK('Competition Data'!B14),"",'Competition Data'!B14)</f>
        <v>FY27</v>
      </c>
      <c r="E14" s="142" t="str">
        <f>IF(ISBLANK('Competition Data'!C14),"",'Competition Data'!C14)</f>
        <v>Restore</v>
      </c>
      <c r="F14" s="142">
        <f>IF(ISBLANK('Competition Data'!G14),"",'Competition Data'!G14)</f>
        <v>28983</v>
      </c>
      <c r="G14">
        <f>IF(ISBLANK('Competition Data'!D14),"",'Competition Data'!D14)</f>
        <v>100</v>
      </c>
      <c r="H14">
        <f>IF(ISBLANK('Competition Data'!E14),"",'Competition Data'!E14)</f>
        <v>0</v>
      </c>
      <c r="I14">
        <f>IF(ISBLANK('Competition Data'!F14),"",'Competition Data'!F14)</f>
        <v>1.67</v>
      </c>
      <c r="J14" t="str">
        <f t="shared" si="1"/>
        <v>Alston (Restore)</v>
      </c>
    </row>
    <row r="15" spans="1:10" hidden="1">
      <c r="A15" t="str">
        <f t="shared" si="0"/>
        <v>AlstonFY28Restore</v>
      </c>
      <c r="B15" s="144" t="str">
        <f>IF(ISBLANK('Competition Data'!A15),"",'Competition Data'!A15)</f>
        <v>Alston</v>
      </c>
      <c r="C15" s="142" t="str">
        <f>IF(ISBLANK('Competition Data'!H15),"",'Competition Data'!H15)</f>
        <v>ENWL-182</v>
      </c>
      <c r="D15" s="142" t="str">
        <f>IF(ISBLANK('Competition Data'!B15),"",'Competition Data'!B15)</f>
        <v>FY28</v>
      </c>
      <c r="E15" s="142" t="str">
        <f>IF(ISBLANK('Competition Data'!C15),"",'Competition Data'!C15)</f>
        <v>Restore</v>
      </c>
      <c r="F15" s="142">
        <f>IF(ISBLANK('Competition Data'!G15),"",'Competition Data'!G15)</f>
        <v>28983</v>
      </c>
      <c r="G15">
        <f>IF(ISBLANK('Competition Data'!D15),"",'Competition Data'!D15)</f>
        <v>100</v>
      </c>
      <c r="H15">
        <f>IF(ISBLANK('Competition Data'!E15),"",'Competition Data'!E15)</f>
        <v>0</v>
      </c>
      <c r="I15">
        <f>IF(ISBLANK('Competition Data'!F15),"",'Competition Data'!F15)</f>
        <v>1.67</v>
      </c>
      <c r="J15" t="str">
        <f t="shared" si="1"/>
        <v>Alston (Restore)</v>
      </c>
    </row>
    <row r="16" spans="1:10" hidden="1">
      <c r="A16" t="str">
        <f t="shared" si="0"/>
        <v>ArdwickW23/24Dynamic</v>
      </c>
      <c r="B16" s="144" t="str">
        <f>IF(ISBLANK('Competition Data'!A16),"",'Competition Data'!A16)</f>
        <v>Ardwick</v>
      </c>
      <c r="C16" s="142" t="str">
        <f>IF(ISBLANK('Competition Data'!H16),"",'Competition Data'!H16)</f>
        <v>ENWL-183</v>
      </c>
      <c r="D16" s="142" t="str">
        <f>IF(ISBLANK('Competition Data'!B16),"",'Competition Data'!B16)</f>
        <v>W23/24</v>
      </c>
      <c r="E16" s="142" t="str">
        <f>IF(ISBLANK('Competition Data'!C16),"",'Competition Data'!C16)</f>
        <v>Dynamic</v>
      </c>
      <c r="F16" s="142">
        <f>IF(ISBLANK('Competition Data'!G16),"",'Competition Data'!G16)</f>
        <v>103898</v>
      </c>
      <c r="G16">
        <f>IF(ISBLANK('Competition Data'!D16),"",'Competition Data'!D16)</f>
        <v>48</v>
      </c>
      <c r="H16">
        <f>IF(ISBLANK('Competition Data'!E16),"",'Competition Data'!E16)</f>
        <v>276</v>
      </c>
      <c r="I16">
        <f>IF(ISBLANK('Competition Data'!F16),"",'Competition Data'!F16)</f>
        <v>0.59</v>
      </c>
      <c r="J16" t="str">
        <f t="shared" si="1"/>
        <v>Ardwick (Dynamic)</v>
      </c>
    </row>
    <row r="17" spans="1:10" hidden="1">
      <c r="A17" t="str">
        <f t="shared" si="0"/>
        <v>ArdwickW24/25Restore</v>
      </c>
      <c r="B17" s="144" t="str">
        <f>IF(ISBLANK('Competition Data'!A17),"",'Competition Data'!A17)</f>
        <v>Ardwick</v>
      </c>
      <c r="C17" s="142" t="str">
        <f>IF(ISBLANK('Competition Data'!H17),"",'Competition Data'!H17)</f>
        <v>ENWL-184</v>
      </c>
      <c r="D17" s="142" t="str">
        <f>IF(ISBLANK('Competition Data'!B17),"",'Competition Data'!B17)</f>
        <v>W24/25</v>
      </c>
      <c r="E17" s="142" t="str">
        <f>IF(ISBLANK('Competition Data'!C17),"",'Competition Data'!C17)</f>
        <v>Restore</v>
      </c>
      <c r="F17" s="142">
        <f>IF(ISBLANK('Competition Data'!G17),"",'Competition Data'!G17)</f>
        <v>89079.51</v>
      </c>
      <c r="G17">
        <f>IF(ISBLANK('Competition Data'!D17),"",'Competition Data'!D17)</f>
        <v>100</v>
      </c>
      <c r="H17">
        <f>IF(ISBLANK('Competition Data'!E17),"",'Competition Data'!E17)</f>
        <v>0</v>
      </c>
      <c r="I17">
        <f>IF(ISBLANK('Competition Data'!F17),"",'Competition Data'!F17)</f>
        <v>12.84</v>
      </c>
      <c r="J17" t="str">
        <f t="shared" si="1"/>
        <v>Ardwick (Restore)</v>
      </c>
    </row>
    <row r="18" spans="1:10" hidden="1">
      <c r="A18" t="str">
        <f t="shared" si="0"/>
        <v>ArdwickW24/25Secure</v>
      </c>
      <c r="B18" s="144" t="str">
        <f>IF(ISBLANK('Competition Data'!A18),"",'Competition Data'!A18)</f>
        <v>Ardwick</v>
      </c>
      <c r="C18" s="142" t="str">
        <f>IF(ISBLANK('Competition Data'!H18),"",'Competition Data'!H18)</f>
        <v>ENWL-185</v>
      </c>
      <c r="D18" s="142" t="str">
        <f>IF(ISBLANK('Competition Data'!B18),"",'Competition Data'!B18)</f>
        <v>W24/25</v>
      </c>
      <c r="E18" s="142" t="str">
        <f>IF(ISBLANK('Competition Data'!C18),"",'Competition Data'!C18)</f>
        <v>Secure</v>
      </c>
      <c r="F18" s="142">
        <f>IF(ISBLANK('Competition Data'!G18),"",'Competition Data'!G18)</f>
        <v>103898</v>
      </c>
      <c r="G18">
        <f>IF(ISBLANK('Competition Data'!D18),"",'Competition Data'!D18)</f>
        <v>100</v>
      </c>
      <c r="H18">
        <f>IF(ISBLANK('Competition Data'!E18),"",'Competition Data'!E18)</f>
        <v>1549</v>
      </c>
      <c r="I18">
        <f>IF(ISBLANK('Competition Data'!F18),"",'Competition Data'!F18)</f>
        <v>3.41</v>
      </c>
      <c r="J18" t="str">
        <f t="shared" si="1"/>
        <v>Ardwick (Secure)</v>
      </c>
    </row>
    <row r="19" spans="1:10" hidden="1">
      <c r="A19" t="str">
        <f t="shared" si="0"/>
        <v>ArdwickS25Dynamic</v>
      </c>
      <c r="B19" s="144" t="str">
        <f>IF(ISBLANK('Competition Data'!A19),"",'Competition Data'!A19)</f>
        <v>Ardwick</v>
      </c>
      <c r="C19" s="142" t="str">
        <f>IF(ISBLANK('Competition Data'!H19),"",'Competition Data'!H19)</f>
        <v>ENWL-183</v>
      </c>
      <c r="D19" s="142" t="str">
        <f>IF(ISBLANK('Competition Data'!B19),"",'Competition Data'!B19)</f>
        <v>S25</v>
      </c>
      <c r="E19" s="142" t="str">
        <f>IF(ISBLANK('Competition Data'!C19),"",'Competition Data'!C19)</f>
        <v>Dynamic</v>
      </c>
      <c r="F19" s="142">
        <f>IF(ISBLANK('Competition Data'!G19),"",'Competition Data'!G19)</f>
        <v>29267</v>
      </c>
      <c r="G19">
        <f>IF(ISBLANK('Competition Data'!D19),"",'Competition Data'!D19)</f>
        <v>48</v>
      </c>
      <c r="H19">
        <f>IF(ISBLANK('Competition Data'!E19),"",'Competition Data'!E19)</f>
        <v>73</v>
      </c>
      <c r="I19">
        <f>IF(ISBLANK('Competition Data'!F19),"",'Competition Data'!F19)</f>
        <v>2.2000000000000002</v>
      </c>
      <c r="J19" t="str">
        <f t="shared" si="1"/>
        <v>Ardwick (Dynamic)</v>
      </c>
    </row>
    <row r="20" spans="1:10" hidden="1">
      <c r="A20" t="str">
        <f t="shared" si="0"/>
        <v>ArdwickW25/26Restore</v>
      </c>
      <c r="B20" s="144" t="str">
        <f>IF(ISBLANK('Competition Data'!A20),"",'Competition Data'!A20)</f>
        <v>Ardwick</v>
      </c>
      <c r="C20" s="142" t="str">
        <f>IF(ISBLANK('Competition Data'!H20),"",'Competition Data'!H20)</f>
        <v>ENWL-184</v>
      </c>
      <c r="D20" s="142" t="str">
        <f>IF(ISBLANK('Competition Data'!B20),"",'Competition Data'!B20)</f>
        <v>W25/26</v>
      </c>
      <c r="E20" s="142" t="str">
        <f>IF(ISBLANK('Competition Data'!C20),"",'Competition Data'!C20)</f>
        <v>Restore</v>
      </c>
      <c r="F20" s="142">
        <f>IF(ISBLANK('Competition Data'!G20),"",'Competition Data'!G20)</f>
        <v>89079.51</v>
      </c>
      <c r="G20">
        <f>IF(ISBLANK('Competition Data'!D20),"",'Competition Data'!D20)</f>
        <v>100</v>
      </c>
      <c r="H20">
        <f>IF(ISBLANK('Competition Data'!E20),"",'Competition Data'!E20)</f>
        <v>0</v>
      </c>
      <c r="I20">
        <f>IF(ISBLANK('Competition Data'!F20),"",'Competition Data'!F20)</f>
        <v>12.84</v>
      </c>
      <c r="J20" t="str">
        <f t="shared" si="1"/>
        <v>Ardwick (Restore)</v>
      </c>
    </row>
    <row r="21" spans="1:10" hidden="1">
      <c r="A21" t="str">
        <f t="shared" si="0"/>
        <v>ArdwickW25/26Secure</v>
      </c>
      <c r="B21" s="144" t="str">
        <f>IF(ISBLANK('Competition Data'!A21),"",'Competition Data'!A21)</f>
        <v>Ardwick</v>
      </c>
      <c r="C21" s="142" t="str">
        <f>IF(ISBLANK('Competition Data'!H21),"",'Competition Data'!H21)</f>
        <v>ENWL-185</v>
      </c>
      <c r="D21" s="142" t="str">
        <f>IF(ISBLANK('Competition Data'!B21),"",'Competition Data'!B21)</f>
        <v>W25/26</v>
      </c>
      <c r="E21" s="142" t="str">
        <f>IF(ISBLANK('Competition Data'!C21),"",'Competition Data'!C21)</f>
        <v>Secure</v>
      </c>
      <c r="F21" s="142">
        <f>IF(ISBLANK('Competition Data'!G21),"",'Competition Data'!G21)</f>
        <v>74631</v>
      </c>
      <c r="G21">
        <f>IF(ISBLANK('Competition Data'!D21),"",'Competition Data'!D21)</f>
        <v>200</v>
      </c>
      <c r="H21">
        <f>IF(ISBLANK('Competition Data'!E21),"",'Competition Data'!E21)</f>
        <v>2687</v>
      </c>
      <c r="I21">
        <f>IF(ISBLANK('Competition Data'!F21),"",'Competition Data'!F21)</f>
        <v>5.61</v>
      </c>
      <c r="J21" t="str">
        <f t="shared" si="1"/>
        <v>Ardwick (Secure)</v>
      </c>
    </row>
    <row r="22" spans="1:10" hidden="1">
      <c r="A22" t="str">
        <f t="shared" si="0"/>
        <v>ArdwickS26Restore</v>
      </c>
      <c r="B22" s="144" t="str">
        <f>IF(ISBLANK('Competition Data'!A22),"",'Competition Data'!A22)</f>
        <v>Ardwick</v>
      </c>
      <c r="C22" s="142" t="str">
        <f>IF(ISBLANK('Competition Data'!H22),"",'Competition Data'!H22)</f>
        <v>ENWL-184</v>
      </c>
      <c r="D22" s="142" t="str">
        <f>IF(ISBLANK('Competition Data'!B22),"",'Competition Data'!B22)</f>
        <v>S26</v>
      </c>
      <c r="E22" s="142" t="str">
        <f>IF(ISBLANK('Competition Data'!C22),"",'Competition Data'!C22)</f>
        <v>Restore</v>
      </c>
      <c r="F22" s="142">
        <f>IF(ISBLANK('Competition Data'!G22),"",'Competition Data'!G22)</f>
        <v>89079.51</v>
      </c>
      <c r="G22">
        <f>IF(ISBLANK('Competition Data'!D22),"",'Competition Data'!D22)</f>
        <v>100</v>
      </c>
      <c r="H22">
        <f>IF(ISBLANK('Competition Data'!E22),"",'Competition Data'!E22)</f>
        <v>0</v>
      </c>
      <c r="I22">
        <f>IF(ISBLANK('Competition Data'!F22),"",'Competition Data'!F22)</f>
        <v>12.84</v>
      </c>
      <c r="J22" t="str">
        <f t="shared" si="1"/>
        <v>Ardwick (Restore)</v>
      </c>
    </row>
    <row r="23" spans="1:10" hidden="1">
      <c r="A23" t="str">
        <f t="shared" si="0"/>
        <v>ArdwickS26Secure</v>
      </c>
      <c r="B23" s="144" t="str">
        <f>IF(ISBLANK('Competition Data'!A23),"",'Competition Data'!A23)</f>
        <v>Ardwick</v>
      </c>
      <c r="C23" s="142" t="str">
        <f>IF(ISBLANK('Competition Data'!H23),"",'Competition Data'!H23)</f>
        <v>ENWL-185</v>
      </c>
      <c r="D23" s="142" t="str">
        <f>IF(ISBLANK('Competition Data'!B23),"",'Competition Data'!B23)</f>
        <v>S26</v>
      </c>
      <c r="E23" s="142" t="str">
        <f>IF(ISBLANK('Competition Data'!C23),"",'Competition Data'!C23)</f>
        <v>Secure</v>
      </c>
      <c r="F23" s="142">
        <f>IF(ISBLANK('Competition Data'!G23),"",'Competition Data'!G23)</f>
        <v>35505</v>
      </c>
      <c r="G23">
        <f>IF(ISBLANK('Competition Data'!D23),"",'Competition Data'!D23)</f>
        <v>100</v>
      </c>
      <c r="H23">
        <f>IF(ISBLANK('Competition Data'!E23),"",'Competition Data'!E23)</f>
        <v>729</v>
      </c>
      <c r="I23">
        <f>IF(ISBLANK('Competition Data'!F23),"",'Competition Data'!F23)</f>
        <v>4.07</v>
      </c>
      <c r="J23" t="str">
        <f t="shared" si="1"/>
        <v>Ardwick (Secure)</v>
      </c>
    </row>
    <row r="24" spans="1:10" hidden="1">
      <c r="A24" t="str">
        <f t="shared" si="0"/>
        <v>ArdwickW26/27Restore</v>
      </c>
      <c r="B24" s="144" t="str">
        <f>IF(ISBLANK('Competition Data'!A24),"",'Competition Data'!A24)</f>
        <v>Ardwick</v>
      </c>
      <c r="C24" s="142" t="str">
        <f>IF(ISBLANK('Competition Data'!H24),"",'Competition Data'!H24)</f>
        <v>ENWL-184</v>
      </c>
      <c r="D24" s="142" t="str">
        <f>IF(ISBLANK('Competition Data'!B24),"",'Competition Data'!B24)</f>
        <v>W26/27</v>
      </c>
      <c r="E24" s="142" t="str">
        <f>IF(ISBLANK('Competition Data'!C24),"",'Competition Data'!C24)</f>
        <v>Restore</v>
      </c>
      <c r="F24" s="142">
        <f>IF(ISBLANK('Competition Data'!G24),"",'Competition Data'!G24)</f>
        <v>89079.51</v>
      </c>
      <c r="G24">
        <f>IF(ISBLANK('Competition Data'!D24),"",'Competition Data'!D24)</f>
        <v>100</v>
      </c>
      <c r="H24">
        <f>IF(ISBLANK('Competition Data'!E24),"",'Competition Data'!E24)</f>
        <v>0</v>
      </c>
      <c r="I24">
        <f>IF(ISBLANK('Competition Data'!F24),"",'Competition Data'!F24)</f>
        <v>12.84</v>
      </c>
      <c r="J24" t="str">
        <f t="shared" si="1"/>
        <v>Ardwick (Restore)</v>
      </c>
    </row>
    <row r="25" spans="1:10" hidden="1">
      <c r="A25" t="str">
        <f t="shared" si="0"/>
        <v>ArdwickW26/27Secure</v>
      </c>
      <c r="B25" s="144" t="str">
        <f>IF(ISBLANK('Competition Data'!A25),"",'Competition Data'!A25)</f>
        <v>Ardwick</v>
      </c>
      <c r="C25" s="142" t="str">
        <f>IF(ISBLANK('Competition Data'!H25),"",'Competition Data'!H25)</f>
        <v>ENWL-185</v>
      </c>
      <c r="D25" s="142" t="str">
        <f>IF(ISBLANK('Competition Data'!B25),"",'Competition Data'!B25)</f>
        <v>W26/27</v>
      </c>
      <c r="E25" s="142" t="str">
        <f>IF(ISBLANK('Competition Data'!C25),"",'Competition Data'!C25)</f>
        <v>Secure</v>
      </c>
      <c r="F25" s="142">
        <f>IF(ISBLANK('Competition Data'!G25),"",'Competition Data'!G25)</f>
        <v>68393</v>
      </c>
      <c r="G25">
        <f>IF(ISBLANK('Competition Data'!D25),"",'Competition Data'!D25)</f>
        <v>300</v>
      </c>
      <c r="H25">
        <f>IF(ISBLANK('Competition Data'!E25),"",'Competition Data'!E25)</f>
        <v>3413</v>
      </c>
      <c r="I25">
        <f>IF(ISBLANK('Competition Data'!F25),"",'Competition Data'!F25)</f>
        <v>7.84</v>
      </c>
      <c r="J25" t="str">
        <f t="shared" si="1"/>
        <v>Ardwick (Secure)</v>
      </c>
    </row>
    <row r="26" spans="1:10" hidden="1">
      <c r="A26" t="str">
        <f t="shared" si="0"/>
        <v>ArdwickS27Restore</v>
      </c>
      <c r="B26" s="144" t="str">
        <f>IF(ISBLANK('Competition Data'!A26),"",'Competition Data'!A26)</f>
        <v>Ardwick</v>
      </c>
      <c r="C26" s="142" t="str">
        <f>IF(ISBLANK('Competition Data'!H26),"",'Competition Data'!H26)</f>
        <v>ENWL-184</v>
      </c>
      <c r="D26" s="142" t="str">
        <f>IF(ISBLANK('Competition Data'!B26),"",'Competition Data'!B26)</f>
        <v>S27</v>
      </c>
      <c r="E26" s="142" t="str">
        <f>IF(ISBLANK('Competition Data'!C26),"",'Competition Data'!C26)</f>
        <v>Restore</v>
      </c>
      <c r="F26" s="142">
        <f>IF(ISBLANK('Competition Data'!G26),"",'Competition Data'!G26)</f>
        <v>89079.51</v>
      </c>
      <c r="G26">
        <f>IF(ISBLANK('Competition Data'!D26),"",'Competition Data'!D26)</f>
        <v>100</v>
      </c>
      <c r="H26">
        <f>IF(ISBLANK('Competition Data'!E26),"",'Competition Data'!E26)</f>
        <v>0</v>
      </c>
      <c r="I26">
        <f>IF(ISBLANK('Competition Data'!F26),"",'Competition Data'!F26)</f>
        <v>12.84</v>
      </c>
      <c r="J26" t="str">
        <f t="shared" si="1"/>
        <v>Ardwick (Restore)</v>
      </c>
    </row>
    <row r="27" spans="1:10" hidden="1">
      <c r="A27" t="str">
        <f t="shared" si="0"/>
        <v>ArdwickS27Secure</v>
      </c>
      <c r="B27" s="144" t="str">
        <f>IF(ISBLANK('Competition Data'!A27),"",'Competition Data'!A27)</f>
        <v>Ardwick</v>
      </c>
      <c r="C27" s="142" t="str">
        <f>IF(ISBLANK('Competition Data'!H27),"",'Competition Data'!H27)</f>
        <v>ENWL-185</v>
      </c>
      <c r="D27" s="142" t="str">
        <f>IF(ISBLANK('Competition Data'!B27),"",'Competition Data'!B27)</f>
        <v>S27</v>
      </c>
      <c r="E27" s="142" t="str">
        <f>IF(ISBLANK('Competition Data'!C27),"",'Competition Data'!C27)</f>
        <v>Secure</v>
      </c>
      <c r="F27" s="142">
        <f>IF(ISBLANK('Competition Data'!G27),"",'Competition Data'!G27)</f>
        <v>38481</v>
      </c>
      <c r="G27">
        <f>IF(ISBLANK('Competition Data'!D27),"",'Competition Data'!D27)</f>
        <v>200</v>
      </c>
      <c r="H27">
        <f>IF(ISBLANK('Competition Data'!E27),"",'Competition Data'!E27)</f>
        <v>2065</v>
      </c>
      <c r="I27">
        <f>IF(ISBLANK('Competition Data'!F27),"",'Competition Data'!F27)</f>
        <v>5.9</v>
      </c>
      <c r="J27" t="str">
        <f t="shared" si="1"/>
        <v>Ardwick (Secure)</v>
      </c>
    </row>
    <row r="28" spans="1:10" hidden="1">
      <c r="A28" t="str">
        <f t="shared" si="0"/>
        <v>ArdwickW27/28Restore</v>
      </c>
      <c r="B28" s="144" t="str">
        <f>IF(ISBLANK('Competition Data'!A28),"",'Competition Data'!A28)</f>
        <v>Ardwick</v>
      </c>
      <c r="C28" s="142" t="str">
        <f>IF(ISBLANK('Competition Data'!H28),"",'Competition Data'!H28)</f>
        <v>ENWL-184</v>
      </c>
      <c r="D28" s="142" t="str">
        <f>IF(ISBLANK('Competition Data'!B28),"",'Competition Data'!B28)</f>
        <v>W27/28</v>
      </c>
      <c r="E28" s="142" t="str">
        <f>IF(ISBLANK('Competition Data'!C28),"",'Competition Data'!C28)</f>
        <v>Restore</v>
      </c>
      <c r="F28" s="142">
        <f>IF(ISBLANK('Competition Data'!G28),"",'Competition Data'!G28)</f>
        <v>89079.51</v>
      </c>
      <c r="G28">
        <f>IF(ISBLANK('Competition Data'!D28),"",'Competition Data'!D28)</f>
        <v>100</v>
      </c>
      <c r="H28">
        <f>IF(ISBLANK('Competition Data'!E28),"",'Competition Data'!E28)</f>
        <v>0</v>
      </c>
      <c r="I28">
        <f>IF(ISBLANK('Competition Data'!F28),"",'Competition Data'!F28)</f>
        <v>12.84</v>
      </c>
      <c r="J28" t="str">
        <f t="shared" si="1"/>
        <v>Ardwick (Restore)</v>
      </c>
    </row>
    <row r="29" spans="1:10" hidden="1">
      <c r="A29" t="str">
        <f t="shared" si="0"/>
        <v>ArdwickW27/28Secure</v>
      </c>
      <c r="B29" s="144" t="str">
        <f>IF(ISBLANK('Competition Data'!A29),"",'Competition Data'!A29)</f>
        <v>Ardwick</v>
      </c>
      <c r="C29" s="142" t="str">
        <f>IF(ISBLANK('Competition Data'!H29),"",'Competition Data'!H29)</f>
        <v>ENWL-185</v>
      </c>
      <c r="D29" s="142" t="str">
        <f>IF(ISBLANK('Competition Data'!B29),"",'Competition Data'!B29)</f>
        <v>W27/28</v>
      </c>
      <c r="E29" s="142" t="str">
        <f>IF(ISBLANK('Competition Data'!C29),"",'Competition Data'!C29)</f>
        <v>Secure</v>
      </c>
      <c r="F29" s="142">
        <f>IF(ISBLANK('Competition Data'!G29),"",'Competition Data'!G29)</f>
        <v>65417</v>
      </c>
      <c r="G29">
        <f>IF(ISBLANK('Competition Data'!D29),"",'Competition Data'!D29)</f>
        <v>400</v>
      </c>
      <c r="H29">
        <f>IF(ISBLANK('Competition Data'!E29),"",'Competition Data'!E29)</f>
        <v>4177</v>
      </c>
      <c r="I29">
        <f>IF(ISBLANK('Competition Data'!F29),"",'Competition Data'!F29)</f>
        <v>10.029999999999999</v>
      </c>
      <c r="J29" t="str">
        <f t="shared" si="1"/>
        <v>Ardwick (Secure)</v>
      </c>
    </row>
    <row r="30" spans="1:10" hidden="1">
      <c r="A30" t="str">
        <f t="shared" si="0"/>
        <v>Askerton CastleFY24Restore</v>
      </c>
      <c r="B30" s="144" t="str">
        <f>IF(ISBLANK('Competition Data'!A30),"",'Competition Data'!A30)</f>
        <v>Askerton Castle</v>
      </c>
      <c r="C30" s="142" t="str">
        <f>IF(ISBLANK('Competition Data'!H30),"",'Competition Data'!H30)</f>
        <v>ENWL-186</v>
      </c>
      <c r="D30" s="142" t="str">
        <f>IF(ISBLANK('Competition Data'!B30),"",'Competition Data'!B30)</f>
        <v>FY24</v>
      </c>
      <c r="E30" s="142" t="str">
        <f>IF(ISBLANK('Competition Data'!C30),"",'Competition Data'!C30)</f>
        <v>Restore</v>
      </c>
      <c r="F30" s="142">
        <f>IF(ISBLANK('Competition Data'!G30),"",'Competition Data'!G30)</f>
        <v>10168</v>
      </c>
      <c r="G30">
        <f>IF(ISBLANK('Competition Data'!D30),"",'Competition Data'!D30)</f>
        <v>100</v>
      </c>
      <c r="H30">
        <f>IF(ISBLANK('Competition Data'!E30),"",'Competition Data'!E30)</f>
        <v>0</v>
      </c>
      <c r="I30">
        <f>IF(ISBLANK('Competition Data'!F30),"",'Competition Data'!F30)</f>
        <v>1.34</v>
      </c>
      <c r="J30" t="str">
        <f t="shared" si="1"/>
        <v>Askerton Castle (Restore)</v>
      </c>
    </row>
    <row r="31" spans="1:10" hidden="1">
      <c r="A31" t="str">
        <f t="shared" si="0"/>
        <v>Askerton CastleFY25Restore</v>
      </c>
      <c r="B31" s="144" t="str">
        <f>IF(ISBLANK('Competition Data'!A31),"",'Competition Data'!A31)</f>
        <v>Askerton Castle</v>
      </c>
      <c r="C31" s="142" t="str">
        <f>IF(ISBLANK('Competition Data'!H31),"",'Competition Data'!H31)</f>
        <v>ENWL-186</v>
      </c>
      <c r="D31" s="142" t="str">
        <f>IF(ISBLANK('Competition Data'!B31),"",'Competition Data'!B31)</f>
        <v>FY25</v>
      </c>
      <c r="E31" s="142" t="str">
        <f>IF(ISBLANK('Competition Data'!C31),"",'Competition Data'!C31)</f>
        <v>Restore</v>
      </c>
      <c r="F31" s="142">
        <f>IF(ISBLANK('Competition Data'!G31),"",'Competition Data'!G31)</f>
        <v>10168</v>
      </c>
      <c r="G31">
        <f>IF(ISBLANK('Competition Data'!D31),"",'Competition Data'!D31)</f>
        <v>100</v>
      </c>
      <c r="H31">
        <f>IF(ISBLANK('Competition Data'!E31),"",'Competition Data'!E31)</f>
        <v>0</v>
      </c>
      <c r="I31">
        <f>IF(ISBLANK('Competition Data'!F31),"",'Competition Data'!F31)</f>
        <v>1.34</v>
      </c>
      <c r="J31" t="str">
        <f t="shared" si="1"/>
        <v>Askerton Castle (Restore)</v>
      </c>
    </row>
    <row r="32" spans="1:10" hidden="1">
      <c r="A32" t="str">
        <f t="shared" si="0"/>
        <v>Askerton CastleFY26Restore</v>
      </c>
      <c r="B32" s="144" t="str">
        <f>IF(ISBLANK('Competition Data'!A32),"",'Competition Data'!A32)</f>
        <v>Askerton Castle</v>
      </c>
      <c r="C32" s="142" t="str">
        <f>IF(ISBLANK('Competition Data'!H32),"",'Competition Data'!H32)</f>
        <v>ENWL-186</v>
      </c>
      <c r="D32" s="142" t="str">
        <f>IF(ISBLANK('Competition Data'!B32),"",'Competition Data'!B32)</f>
        <v>FY26</v>
      </c>
      <c r="E32" s="142" t="str">
        <f>IF(ISBLANK('Competition Data'!C32),"",'Competition Data'!C32)</f>
        <v>Restore</v>
      </c>
      <c r="F32" s="142">
        <f>IF(ISBLANK('Competition Data'!G32),"",'Competition Data'!G32)</f>
        <v>10168</v>
      </c>
      <c r="G32">
        <f>IF(ISBLANK('Competition Data'!D32),"",'Competition Data'!D32)</f>
        <v>100</v>
      </c>
      <c r="H32">
        <f>IF(ISBLANK('Competition Data'!E32),"",'Competition Data'!E32)</f>
        <v>0</v>
      </c>
      <c r="I32">
        <f>IF(ISBLANK('Competition Data'!F32),"",'Competition Data'!F32)</f>
        <v>1.34</v>
      </c>
      <c r="J32" t="str">
        <f t="shared" si="1"/>
        <v>Askerton Castle (Restore)</v>
      </c>
    </row>
    <row r="33" spans="1:10" hidden="1">
      <c r="A33" t="str">
        <f t="shared" si="0"/>
        <v>Askerton CastleFY27Restore</v>
      </c>
      <c r="B33" s="144" t="str">
        <f>IF(ISBLANK('Competition Data'!A33),"",'Competition Data'!A33)</f>
        <v>Askerton Castle</v>
      </c>
      <c r="C33" s="142" t="str">
        <f>IF(ISBLANK('Competition Data'!H33),"",'Competition Data'!H33)</f>
        <v>ENWL-186</v>
      </c>
      <c r="D33" s="142" t="str">
        <f>IF(ISBLANK('Competition Data'!B33),"",'Competition Data'!B33)</f>
        <v>FY27</v>
      </c>
      <c r="E33" s="142" t="str">
        <f>IF(ISBLANK('Competition Data'!C33),"",'Competition Data'!C33)</f>
        <v>Restore</v>
      </c>
      <c r="F33" s="142">
        <f>IF(ISBLANK('Competition Data'!G33),"",'Competition Data'!G33)</f>
        <v>10168</v>
      </c>
      <c r="G33">
        <f>IF(ISBLANK('Competition Data'!D33),"",'Competition Data'!D33)</f>
        <v>100</v>
      </c>
      <c r="H33">
        <f>IF(ISBLANK('Competition Data'!E33),"",'Competition Data'!E33)</f>
        <v>0</v>
      </c>
      <c r="I33">
        <f>IF(ISBLANK('Competition Data'!F33),"",'Competition Data'!F33)</f>
        <v>1.34</v>
      </c>
      <c r="J33" t="str">
        <f t="shared" si="1"/>
        <v>Askerton Castle (Restore)</v>
      </c>
    </row>
    <row r="34" spans="1:10" hidden="1">
      <c r="A34" t="str">
        <f t="shared" si="0"/>
        <v>Askerton CastleFY28Restore</v>
      </c>
      <c r="B34" s="144" t="str">
        <f>IF(ISBLANK('Competition Data'!A34),"",'Competition Data'!A34)</f>
        <v>Askerton Castle</v>
      </c>
      <c r="C34" s="142" t="str">
        <f>IF(ISBLANK('Competition Data'!H34),"",'Competition Data'!H34)</f>
        <v>ENWL-186</v>
      </c>
      <c r="D34" s="142" t="str">
        <f>IF(ISBLANK('Competition Data'!B34),"",'Competition Data'!B34)</f>
        <v>FY28</v>
      </c>
      <c r="E34" s="142" t="str">
        <f>IF(ISBLANK('Competition Data'!C34),"",'Competition Data'!C34)</f>
        <v>Restore</v>
      </c>
      <c r="F34" s="142">
        <f>IF(ISBLANK('Competition Data'!G34),"",'Competition Data'!G34)</f>
        <v>10168</v>
      </c>
      <c r="G34">
        <f>IF(ISBLANK('Competition Data'!D34),"",'Competition Data'!D34)</f>
        <v>100</v>
      </c>
      <c r="H34">
        <f>IF(ISBLANK('Competition Data'!E34),"",'Competition Data'!E34)</f>
        <v>0</v>
      </c>
      <c r="I34">
        <f>IF(ISBLANK('Competition Data'!F34),"",'Competition Data'!F34)</f>
        <v>1.34</v>
      </c>
      <c r="J34" t="str">
        <f t="shared" si="1"/>
        <v>Askerton Castle (Restore)</v>
      </c>
    </row>
    <row r="35" spans="1:10" hidden="1">
      <c r="A35" t="str">
        <f t="shared" si="0"/>
        <v>BenthamFY24Restore</v>
      </c>
      <c r="B35" s="144" t="str">
        <f>IF(ISBLANK('Competition Data'!A35),"",'Competition Data'!A35)</f>
        <v>Bentham</v>
      </c>
      <c r="C35" s="142" t="str">
        <f>IF(ISBLANK('Competition Data'!H35),"",'Competition Data'!H35)</f>
        <v>ENWL-187</v>
      </c>
      <c r="D35" s="142" t="str">
        <f>IF(ISBLANK('Competition Data'!B35),"",'Competition Data'!B35)</f>
        <v>FY24</v>
      </c>
      <c r="E35" s="142" t="str">
        <f>IF(ISBLANK('Competition Data'!C35),"",'Competition Data'!C35)</f>
        <v>Restore</v>
      </c>
      <c r="F35" s="142">
        <f>IF(ISBLANK('Competition Data'!G35),"",'Competition Data'!G35)</f>
        <v>48223</v>
      </c>
      <c r="G35">
        <f>IF(ISBLANK('Competition Data'!D35),"",'Competition Data'!D35)</f>
        <v>100</v>
      </c>
      <c r="H35">
        <f>IF(ISBLANK('Competition Data'!E35),"",'Competition Data'!E35)</f>
        <v>0</v>
      </c>
      <c r="I35">
        <f>IF(ISBLANK('Competition Data'!F35),"",'Competition Data'!F35)</f>
        <v>4.49</v>
      </c>
      <c r="J35" t="str">
        <f t="shared" si="1"/>
        <v>Bentham (Restore)</v>
      </c>
    </row>
    <row r="36" spans="1:10" hidden="1">
      <c r="A36" t="str">
        <f t="shared" si="0"/>
        <v>BenthamFY25Restore</v>
      </c>
      <c r="B36" s="144" t="str">
        <f>IF(ISBLANK('Competition Data'!A36),"",'Competition Data'!A36)</f>
        <v>Bentham</v>
      </c>
      <c r="C36" s="142" t="str">
        <f>IF(ISBLANK('Competition Data'!H36),"",'Competition Data'!H36)</f>
        <v>ENWL-187</v>
      </c>
      <c r="D36" s="142" t="str">
        <f>IF(ISBLANK('Competition Data'!B36),"",'Competition Data'!B36)</f>
        <v>FY25</v>
      </c>
      <c r="E36" s="142" t="str">
        <f>IF(ISBLANK('Competition Data'!C36),"",'Competition Data'!C36)</f>
        <v>Restore</v>
      </c>
      <c r="F36" s="142">
        <f>IF(ISBLANK('Competition Data'!G36),"",'Competition Data'!G36)</f>
        <v>48223</v>
      </c>
      <c r="G36">
        <f>IF(ISBLANK('Competition Data'!D36),"",'Competition Data'!D36)</f>
        <v>100</v>
      </c>
      <c r="H36">
        <f>IF(ISBLANK('Competition Data'!E36),"",'Competition Data'!E36)</f>
        <v>0</v>
      </c>
      <c r="I36">
        <f>IF(ISBLANK('Competition Data'!F36),"",'Competition Data'!F36)</f>
        <v>4.49</v>
      </c>
      <c r="J36" t="str">
        <f t="shared" si="1"/>
        <v>Bentham (Restore)</v>
      </c>
    </row>
    <row r="37" spans="1:10" hidden="1">
      <c r="A37" t="str">
        <f t="shared" si="0"/>
        <v>BenthamFY26Restore</v>
      </c>
      <c r="B37" s="144" t="str">
        <f>IF(ISBLANK('Competition Data'!A37),"",'Competition Data'!A37)</f>
        <v>Bentham</v>
      </c>
      <c r="C37" s="142" t="str">
        <f>IF(ISBLANK('Competition Data'!H37),"",'Competition Data'!H37)</f>
        <v>ENWL-187</v>
      </c>
      <c r="D37" s="142" t="str">
        <f>IF(ISBLANK('Competition Data'!B37),"",'Competition Data'!B37)</f>
        <v>FY26</v>
      </c>
      <c r="E37" s="142" t="str">
        <f>IF(ISBLANK('Competition Data'!C37),"",'Competition Data'!C37)</f>
        <v>Restore</v>
      </c>
      <c r="F37" s="142">
        <f>IF(ISBLANK('Competition Data'!G37),"",'Competition Data'!G37)</f>
        <v>48223</v>
      </c>
      <c r="G37">
        <f>IF(ISBLANK('Competition Data'!D37),"",'Competition Data'!D37)</f>
        <v>100</v>
      </c>
      <c r="H37">
        <f>IF(ISBLANK('Competition Data'!E37),"",'Competition Data'!E37)</f>
        <v>0</v>
      </c>
      <c r="I37">
        <f>IF(ISBLANK('Competition Data'!F37),"",'Competition Data'!F37)</f>
        <v>4.49</v>
      </c>
      <c r="J37" t="str">
        <f t="shared" si="1"/>
        <v>Bentham (Restore)</v>
      </c>
    </row>
    <row r="38" spans="1:10" hidden="1">
      <c r="A38" t="str">
        <f t="shared" si="0"/>
        <v>BenthamFY27Restore</v>
      </c>
      <c r="B38" s="144" t="str">
        <f>IF(ISBLANK('Competition Data'!A38),"",'Competition Data'!A38)</f>
        <v>Bentham</v>
      </c>
      <c r="C38" s="142" t="str">
        <f>IF(ISBLANK('Competition Data'!H38),"",'Competition Data'!H38)</f>
        <v>ENWL-187</v>
      </c>
      <c r="D38" s="142" t="str">
        <f>IF(ISBLANK('Competition Data'!B38),"",'Competition Data'!B38)</f>
        <v>FY27</v>
      </c>
      <c r="E38" s="142" t="str">
        <f>IF(ISBLANK('Competition Data'!C38),"",'Competition Data'!C38)</f>
        <v>Restore</v>
      </c>
      <c r="F38" s="142">
        <f>IF(ISBLANK('Competition Data'!G38),"",'Competition Data'!G38)</f>
        <v>48223</v>
      </c>
      <c r="G38">
        <f>IF(ISBLANK('Competition Data'!D38),"",'Competition Data'!D38)</f>
        <v>100</v>
      </c>
      <c r="H38">
        <f>IF(ISBLANK('Competition Data'!E38),"",'Competition Data'!E38)</f>
        <v>0</v>
      </c>
      <c r="I38">
        <f>IF(ISBLANK('Competition Data'!F38),"",'Competition Data'!F38)</f>
        <v>4.49</v>
      </c>
      <c r="J38" t="str">
        <f t="shared" si="1"/>
        <v>Bentham (Restore)</v>
      </c>
    </row>
    <row r="39" spans="1:10" hidden="1">
      <c r="A39" t="str">
        <f t="shared" si="0"/>
        <v>BenthamFY28Restore</v>
      </c>
      <c r="B39" s="144" t="str">
        <f>IF(ISBLANK('Competition Data'!A39),"",'Competition Data'!A39)</f>
        <v>Bentham</v>
      </c>
      <c r="C39" s="142" t="str">
        <f>IF(ISBLANK('Competition Data'!H39),"",'Competition Data'!H39)</f>
        <v>ENWL-187</v>
      </c>
      <c r="D39" s="142" t="str">
        <f>IF(ISBLANK('Competition Data'!B39),"",'Competition Data'!B39)</f>
        <v>FY28</v>
      </c>
      <c r="E39" s="142" t="str">
        <f>IF(ISBLANK('Competition Data'!C39),"",'Competition Data'!C39)</f>
        <v>Restore</v>
      </c>
      <c r="F39" s="142">
        <f>IF(ISBLANK('Competition Data'!G39),"",'Competition Data'!G39)</f>
        <v>48223</v>
      </c>
      <c r="G39">
        <f>IF(ISBLANK('Competition Data'!D39),"",'Competition Data'!D39)</f>
        <v>100</v>
      </c>
      <c r="H39">
        <f>IF(ISBLANK('Competition Data'!E39),"",'Competition Data'!E39)</f>
        <v>0</v>
      </c>
      <c r="I39">
        <f>IF(ISBLANK('Competition Data'!F39),"",'Competition Data'!F39)</f>
        <v>4.49</v>
      </c>
      <c r="J39" t="str">
        <f t="shared" si="1"/>
        <v>Bentham (Restore)</v>
      </c>
    </row>
    <row r="40" spans="1:10" hidden="1">
      <c r="A40" t="str">
        <f t="shared" si="0"/>
        <v>Bolton By BowlandW23/24Dynamic</v>
      </c>
      <c r="B40" s="144" t="str">
        <f>IF(ISBLANK('Competition Data'!A40),"",'Competition Data'!A40)</f>
        <v>Bolton By Bowland</v>
      </c>
      <c r="C40" s="142" t="str">
        <f>IF(ISBLANK('Competition Data'!H40),"",'Competition Data'!H40)</f>
        <v>ENWL-188</v>
      </c>
      <c r="D40" s="142" t="str">
        <f>IF(ISBLANK('Competition Data'!B40),"",'Competition Data'!B40)</f>
        <v>W23/24</v>
      </c>
      <c r="E40" s="142" t="str">
        <f>IF(ISBLANK('Competition Data'!C40),"",'Competition Data'!C40)</f>
        <v>Dynamic</v>
      </c>
      <c r="F40" s="142">
        <f>IF(ISBLANK('Competition Data'!G40),"",'Competition Data'!G40)</f>
        <v>50209</v>
      </c>
      <c r="G40">
        <f>IF(ISBLANK('Competition Data'!D40),"",'Competition Data'!D40)</f>
        <v>48</v>
      </c>
      <c r="H40">
        <f>IF(ISBLANK('Competition Data'!E40),"",'Competition Data'!E40)</f>
        <v>59</v>
      </c>
      <c r="I40">
        <f>IF(ISBLANK('Competition Data'!F40),"",'Competition Data'!F40)</f>
        <v>0.32</v>
      </c>
      <c r="J40" t="str">
        <f t="shared" si="1"/>
        <v>Bolton By Bowland (Dynamic)</v>
      </c>
    </row>
    <row r="41" spans="1:10" hidden="1">
      <c r="A41" t="str">
        <f t="shared" si="0"/>
        <v>Bolton By BowlandW24/25Dynamic</v>
      </c>
      <c r="B41" s="144" t="str">
        <f>IF(ISBLANK('Competition Data'!A41),"",'Competition Data'!A41)</f>
        <v>Bolton By Bowland</v>
      </c>
      <c r="C41" s="142" t="str">
        <f>IF(ISBLANK('Competition Data'!H41),"",'Competition Data'!H41)</f>
        <v>ENWL-188</v>
      </c>
      <c r="D41" s="142" t="str">
        <f>IF(ISBLANK('Competition Data'!B41),"",'Competition Data'!B41)</f>
        <v>W24/25</v>
      </c>
      <c r="E41" s="142" t="str">
        <f>IF(ISBLANK('Competition Data'!C41),"",'Competition Data'!C41)</f>
        <v>Dynamic</v>
      </c>
      <c r="F41" s="142">
        <f>IF(ISBLANK('Competition Data'!G41),"",'Competition Data'!G41)</f>
        <v>50209</v>
      </c>
      <c r="G41">
        <f>IF(ISBLANK('Competition Data'!D41),"",'Competition Data'!D41)</f>
        <v>48</v>
      </c>
      <c r="H41">
        <f>IF(ISBLANK('Competition Data'!E41),"",'Competition Data'!E41)</f>
        <v>168</v>
      </c>
      <c r="I41">
        <f>IF(ISBLANK('Competition Data'!F41),"",'Competition Data'!F41)</f>
        <v>0.46</v>
      </c>
      <c r="J41" t="str">
        <f t="shared" si="1"/>
        <v>Bolton By Bowland (Dynamic)</v>
      </c>
    </row>
    <row r="42" spans="1:10" hidden="1">
      <c r="A42" t="str">
        <f t="shared" si="0"/>
        <v>Bolton By BowlandW25/26Dynamic</v>
      </c>
      <c r="B42" s="144" t="str">
        <f>IF(ISBLANK('Competition Data'!A42),"",'Competition Data'!A42)</f>
        <v>Bolton By Bowland</v>
      </c>
      <c r="C42" s="142" t="str">
        <f>IF(ISBLANK('Competition Data'!H42),"",'Competition Data'!H42)</f>
        <v>ENWL-188</v>
      </c>
      <c r="D42" s="142" t="str">
        <f>IF(ISBLANK('Competition Data'!B42),"",'Competition Data'!B42)</f>
        <v>W25/26</v>
      </c>
      <c r="E42" s="142" t="str">
        <f>IF(ISBLANK('Competition Data'!C42),"",'Competition Data'!C42)</f>
        <v>Dynamic</v>
      </c>
      <c r="F42" s="142">
        <f>IF(ISBLANK('Competition Data'!G42),"",'Competition Data'!G42)</f>
        <v>50209</v>
      </c>
      <c r="G42">
        <f>IF(ISBLANK('Competition Data'!D42),"",'Competition Data'!D42)</f>
        <v>48</v>
      </c>
      <c r="H42">
        <f>IF(ISBLANK('Competition Data'!E42),"",'Competition Data'!E42)</f>
        <v>342</v>
      </c>
      <c r="I42">
        <f>IF(ISBLANK('Competition Data'!F42),"",'Competition Data'!F42)</f>
        <v>0.57999999999999996</v>
      </c>
      <c r="J42" t="str">
        <f t="shared" si="1"/>
        <v>Bolton By Bowland (Dynamic)</v>
      </c>
    </row>
    <row r="43" spans="1:10" hidden="1">
      <c r="A43" t="str">
        <f t="shared" si="0"/>
        <v>Bolton By BowlandW26/27Dynamic</v>
      </c>
      <c r="B43" s="144" t="str">
        <f>IF(ISBLANK('Competition Data'!A43),"",'Competition Data'!A43)</f>
        <v>Bolton By Bowland</v>
      </c>
      <c r="C43" s="142" t="str">
        <f>IF(ISBLANK('Competition Data'!H43),"",'Competition Data'!H43)</f>
        <v>ENWL-188</v>
      </c>
      <c r="D43" s="142" t="str">
        <f>IF(ISBLANK('Competition Data'!B43),"",'Competition Data'!B43)</f>
        <v>W26/27</v>
      </c>
      <c r="E43" s="142" t="str">
        <f>IF(ISBLANK('Competition Data'!C43),"",'Competition Data'!C43)</f>
        <v>Dynamic</v>
      </c>
      <c r="F43" s="142">
        <f>IF(ISBLANK('Competition Data'!G43),"",'Competition Data'!G43)</f>
        <v>50209</v>
      </c>
      <c r="G43">
        <f>IF(ISBLANK('Competition Data'!D43),"",'Competition Data'!D43)</f>
        <v>48</v>
      </c>
      <c r="H43">
        <f>IF(ISBLANK('Competition Data'!E43),"",'Competition Data'!E43)</f>
        <v>636</v>
      </c>
      <c r="I43">
        <f>IF(ISBLANK('Competition Data'!F43),"",'Competition Data'!F43)</f>
        <v>0.7</v>
      </c>
      <c r="J43" t="str">
        <f t="shared" si="1"/>
        <v>Bolton By Bowland (Dynamic)</v>
      </c>
    </row>
    <row r="44" spans="1:10" hidden="1">
      <c r="A44" t="str">
        <f t="shared" si="0"/>
        <v>Bolton By BowlandW27/28Secure</v>
      </c>
      <c r="B44" s="144" t="str">
        <f>IF(ISBLANK('Competition Data'!A44),"",'Competition Data'!A44)</f>
        <v>Bolton By Bowland</v>
      </c>
      <c r="C44" s="142" t="str">
        <f>IF(ISBLANK('Competition Data'!H44),"",'Competition Data'!H44)</f>
        <v>ENWL-190</v>
      </c>
      <c r="D44" s="142" t="str">
        <f>IF(ISBLANK('Competition Data'!B44),"",'Competition Data'!B44)</f>
        <v>W27/28</v>
      </c>
      <c r="E44" s="142" t="str">
        <f>IF(ISBLANK('Competition Data'!C44),"",'Competition Data'!C44)</f>
        <v>Secure</v>
      </c>
      <c r="F44" s="142">
        <f>IF(ISBLANK('Competition Data'!G44),"",'Competition Data'!G44)</f>
        <v>50209</v>
      </c>
      <c r="G44">
        <f>IF(ISBLANK('Competition Data'!D44),"",'Competition Data'!D44)</f>
        <v>100</v>
      </c>
      <c r="H44">
        <f>IF(ISBLANK('Competition Data'!E44),"",'Competition Data'!E44)</f>
        <v>967</v>
      </c>
      <c r="I44">
        <f>IF(ISBLANK('Competition Data'!F44),"",'Competition Data'!F44)</f>
        <v>0.83</v>
      </c>
      <c r="J44" t="str">
        <f t="shared" si="1"/>
        <v>Bolton By Bowland (Secure)</v>
      </c>
    </row>
    <row r="45" spans="1:10" hidden="1">
      <c r="A45" t="str">
        <f t="shared" si="0"/>
        <v>Bolton By BowlandFY24Restore</v>
      </c>
      <c r="B45" s="144" t="str">
        <f>IF(ISBLANK('Competition Data'!A45),"",'Competition Data'!A45)</f>
        <v>Bolton By Bowland</v>
      </c>
      <c r="C45" s="142" t="str">
        <f>IF(ISBLANK('Competition Data'!H45),"",'Competition Data'!H45)</f>
        <v>ENWL-189</v>
      </c>
      <c r="D45" s="142" t="str">
        <f>IF(ISBLANK('Competition Data'!B45),"",'Competition Data'!B45)</f>
        <v>FY24</v>
      </c>
      <c r="E45" s="142" t="str">
        <f>IF(ISBLANK('Competition Data'!C45),"",'Competition Data'!C45)</f>
        <v>Restore</v>
      </c>
      <c r="F45" s="142">
        <f>IF(ISBLANK('Competition Data'!G45),"",'Competition Data'!G45)</f>
        <v>22086</v>
      </c>
      <c r="G45">
        <f>IF(ISBLANK('Competition Data'!D45),"",'Competition Data'!D45)</f>
        <v>100</v>
      </c>
      <c r="H45">
        <f>IF(ISBLANK('Competition Data'!E45),"",'Competition Data'!E45)</f>
        <v>0</v>
      </c>
      <c r="I45">
        <f>IF(ISBLANK('Competition Data'!F45),"",'Competition Data'!F45)</f>
        <v>3.16</v>
      </c>
      <c r="J45" t="str">
        <f t="shared" si="1"/>
        <v>Bolton By Bowland (Restore)</v>
      </c>
    </row>
    <row r="46" spans="1:10" hidden="1">
      <c r="A46" t="str">
        <f t="shared" si="0"/>
        <v>Bolton By BowlandFY25Restore</v>
      </c>
      <c r="B46" s="144" t="str">
        <f>IF(ISBLANK('Competition Data'!A46),"",'Competition Data'!A46)</f>
        <v>Bolton By Bowland</v>
      </c>
      <c r="C46" s="142" t="str">
        <f>IF(ISBLANK('Competition Data'!H46),"",'Competition Data'!H46)</f>
        <v>ENWL-189</v>
      </c>
      <c r="D46" s="142" t="str">
        <f>IF(ISBLANK('Competition Data'!B46),"",'Competition Data'!B46)</f>
        <v>FY25</v>
      </c>
      <c r="E46" s="142" t="str">
        <f>IF(ISBLANK('Competition Data'!C46),"",'Competition Data'!C46)</f>
        <v>Restore</v>
      </c>
      <c r="F46" s="142">
        <f>IF(ISBLANK('Competition Data'!G46),"",'Competition Data'!G46)</f>
        <v>22086</v>
      </c>
      <c r="G46">
        <f>IF(ISBLANK('Competition Data'!D46),"",'Competition Data'!D46)</f>
        <v>100</v>
      </c>
      <c r="H46">
        <f>IF(ISBLANK('Competition Data'!E46),"",'Competition Data'!E46)</f>
        <v>0</v>
      </c>
      <c r="I46">
        <f>IF(ISBLANK('Competition Data'!F46),"",'Competition Data'!F46)</f>
        <v>3.16</v>
      </c>
      <c r="J46" t="str">
        <f t="shared" si="1"/>
        <v>Bolton By Bowland (Restore)</v>
      </c>
    </row>
    <row r="47" spans="1:10" hidden="1">
      <c r="A47" t="str">
        <f t="shared" si="0"/>
        <v>Bolton By BowlandFY26Restore</v>
      </c>
      <c r="B47" s="144" t="str">
        <f>IF(ISBLANK('Competition Data'!A47),"",'Competition Data'!A47)</f>
        <v>Bolton By Bowland</v>
      </c>
      <c r="C47" s="142" t="str">
        <f>IF(ISBLANK('Competition Data'!H47),"",'Competition Data'!H47)</f>
        <v>ENWL-189</v>
      </c>
      <c r="D47" s="142" t="str">
        <f>IF(ISBLANK('Competition Data'!B47),"",'Competition Data'!B47)</f>
        <v>FY26</v>
      </c>
      <c r="E47" s="142" t="str">
        <f>IF(ISBLANK('Competition Data'!C47),"",'Competition Data'!C47)</f>
        <v>Restore</v>
      </c>
      <c r="F47" s="142">
        <f>IF(ISBLANK('Competition Data'!G47),"",'Competition Data'!G47)</f>
        <v>22086</v>
      </c>
      <c r="G47">
        <f>IF(ISBLANK('Competition Data'!D47),"",'Competition Data'!D47)</f>
        <v>100</v>
      </c>
      <c r="H47">
        <f>IF(ISBLANK('Competition Data'!E47),"",'Competition Data'!E47)</f>
        <v>0</v>
      </c>
      <c r="I47">
        <f>IF(ISBLANK('Competition Data'!F47),"",'Competition Data'!F47)</f>
        <v>3.16</v>
      </c>
      <c r="J47" t="str">
        <f t="shared" si="1"/>
        <v>Bolton By Bowland (Restore)</v>
      </c>
    </row>
    <row r="48" spans="1:10" hidden="1">
      <c r="A48" t="str">
        <f t="shared" si="0"/>
        <v>Bolton By BowlandFY27Restore</v>
      </c>
      <c r="B48" s="144" t="str">
        <f>IF(ISBLANK('Competition Data'!A48),"",'Competition Data'!A48)</f>
        <v>Bolton By Bowland</v>
      </c>
      <c r="C48" s="142" t="str">
        <f>IF(ISBLANK('Competition Data'!H48),"",'Competition Data'!H48)</f>
        <v>ENWL-189</v>
      </c>
      <c r="D48" s="142" t="str">
        <f>IF(ISBLANK('Competition Data'!B48),"",'Competition Data'!B48)</f>
        <v>FY27</v>
      </c>
      <c r="E48" s="142" t="str">
        <f>IF(ISBLANK('Competition Data'!C48),"",'Competition Data'!C48)</f>
        <v>Restore</v>
      </c>
      <c r="F48" s="142">
        <f>IF(ISBLANK('Competition Data'!G48),"",'Competition Data'!G48)</f>
        <v>22086</v>
      </c>
      <c r="G48">
        <f>IF(ISBLANK('Competition Data'!D48),"",'Competition Data'!D48)</f>
        <v>100</v>
      </c>
      <c r="H48">
        <f>IF(ISBLANK('Competition Data'!E48),"",'Competition Data'!E48)</f>
        <v>0</v>
      </c>
      <c r="I48">
        <f>IF(ISBLANK('Competition Data'!F48),"",'Competition Data'!F48)</f>
        <v>3.16</v>
      </c>
      <c r="J48" t="str">
        <f t="shared" si="1"/>
        <v>Bolton By Bowland (Restore)</v>
      </c>
    </row>
    <row r="49" spans="1:10" hidden="1">
      <c r="A49" t="str">
        <f t="shared" si="0"/>
        <v>Bolton By BowlandFY28Restore</v>
      </c>
      <c r="B49" s="144" t="str">
        <f>IF(ISBLANK('Competition Data'!A49),"",'Competition Data'!A49)</f>
        <v>Bolton By Bowland</v>
      </c>
      <c r="C49" s="142" t="str">
        <f>IF(ISBLANK('Competition Data'!H49),"",'Competition Data'!H49)</f>
        <v>ENWL-189</v>
      </c>
      <c r="D49" s="142" t="str">
        <f>IF(ISBLANK('Competition Data'!B49),"",'Competition Data'!B49)</f>
        <v>FY28</v>
      </c>
      <c r="E49" s="142" t="str">
        <f>IF(ISBLANK('Competition Data'!C49),"",'Competition Data'!C49)</f>
        <v>Restore</v>
      </c>
      <c r="F49" s="142">
        <f>IF(ISBLANK('Competition Data'!G49),"",'Competition Data'!G49)</f>
        <v>22086</v>
      </c>
      <c r="G49">
        <f>IF(ISBLANK('Competition Data'!D49),"",'Competition Data'!D49)</f>
        <v>100</v>
      </c>
      <c r="H49">
        <f>IF(ISBLANK('Competition Data'!E49),"",'Competition Data'!E49)</f>
        <v>0</v>
      </c>
      <c r="I49">
        <f>IF(ISBLANK('Competition Data'!F49),"",'Competition Data'!F49)</f>
        <v>3.16</v>
      </c>
      <c r="J49" t="str">
        <f t="shared" si="1"/>
        <v>Bolton By Bowland (Restore)</v>
      </c>
    </row>
    <row r="50" spans="1:10">
      <c r="A50" t="str">
        <f t="shared" si="0"/>
        <v>Catterall WaterworksW23/24Dynamic</v>
      </c>
      <c r="B50" s="144" t="str">
        <f>IF(ISBLANK('Competition Data'!A50),"",'Competition Data'!A50)</f>
        <v>Catterall Waterworks</v>
      </c>
      <c r="C50" s="142" t="str">
        <f>IF(ISBLANK('Competition Data'!H50),"",'Competition Data'!H50)</f>
        <v>ENWL-191</v>
      </c>
      <c r="D50" s="142" t="str">
        <f>IF(ISBLANK('Competition Data'!B50),"",'Competition Data'!B50)</f>
        <v>W23/24</v>
      </c>
      <c r="E50" s="142" t="str">
        <f>IF(ISBLANK('Competition Data'!C50),"",'Competition Data'!C50)</f>
        <v>Dynamic</v>
      </c>
      <c r="F50" s="142">
        <f>IF(ISBLANK('Competition Data'!G50),"",'Competition Data'!G50)</f>
        <v>167362</v>
      </c>
      <c r="G50">
        <f>IF(ISBLANK('Competition Data'!D50),"",'Competition Data'!D50)</f>
        <v>48</v>
      </c>
      <c r="H50">
        <f>IF(ISBLANK('Competition Data'!E50),"",'Competition Data'!E50)</f>
        <v>3886</v>
      </c>
      <c r="I50">
        <f>IF(ISBLANK('Competition Data'!F50),"",'Competition Data'!F50)</f>
        <v>3.33</v>
      </c>
      <c r="J50" t="str">
        <f t="shared" si="1"/>
        <v>Catterall Waterworks (Dynamic)</v>
      </c>
    </row>
    <row r="51" spans="1:10">
      <c r="A51" t="str">
        <f t="shared" si="0"/>
        <v>Catterall WaterworksS24Dynamic</v>
      </c>
      <c r="B51" s="144" t="str">
        <f>IF(ISBLANK('Competition Data'!A51),"",'Competition Data'!A51)</f>
        <v>Catterall Waterworks</v>
      </c>
      <c r="C51" s="142" t="str">
        <f>IF(ISBLANK('Competition Data'!H51),"",'Competition Data'!H51)</f>
        <v>ENWL-191</v>
      </c>
      <c r="D51" s="142" t="str">
        <f>IF(ISBLANK('Competition Data'!B51),"",'Competition Data'!B51)</f>
        <v>S24</v>
      </c>
      <c r="E51" s="142" t="str">
        <f>IF(ISBLANK('Competition Data'!C51),"",'Competition Data'!C51)</f>
        <v>Dynamic</v>
      </c>
      <c r="F51" s="142">
        <f>IF(ISBLANK('Competition Data'!G51),"",'Competition Data'!G51)</f>
        <v>67231</v>
      </c>
      <c r="G51">
        <f>IF(ISBLANK('Competition Data'!D51),"",'Competition Data'!D51)</f>
        <v>48</v>
      </c>
      <c r="H51">
        <f>IF(ISBLANK('Competition Data'!E51),"",'Competition Data'!E51)</f>
        <v>3746</v>
      </c>
      <c r="I51">
        <f>IF(ISBLANK('Competition Data'!F51),"",'Competition Data'!F51)</f>
        <v>3.32</v>
      </c>
      <c r="J51" t="str">
        <f t="shared" si="1"/>
        <v>Catterall Waterworks (Dynamic)</v>
      </c>
    </row>
    <row r="52" spans="1:10">
      <c r="A52" t="str">
        <f t="shared" si="0"/>
        <v>Catterall WaterworksW24/25Dynamic</v>
      </c>
      <c r="B52" s="144" t="str">
        <f>IF(ISBLANK('Competition Data'!A52),"",'Competition Data'!A52)</f>
        <v>Catterall Waterworks</v>
      </c>
      <c r="C52" s="142" t="str">
        <f>IF(ISBLANK('Competition Data'!H52),"",'Competition Data'!H52)</f>
        <v>ENWL-191</v>
      </c>
      <c r="D52" s="142" t="str">
        <f>IF(ISBLANK('Competition Data'!B52),"",'Competition Data'!B52)</f>
        <v>W24/25</v>
      </c>
      <c r="E52" s="142" t="str">
        <f>IF(ISBLANK('Competition Data'!C52),"",'Competition Data'!C52)</f>
        <v>Dynamic</v>
      </c>
      <c r="F52" s="142">
        <f>IF(ISBLANK('Competition Data'!G52),"",'Competition Data'!G52)</f>
        <v>100131</v>
      </c>
      <c r="G52">
        <f>IF(ISBLANK('Competition Data'!D52),"",'Competition Data'!D52)</f>
        <v>48</v>
      </c>
      <c r="H52">
        <f>IF(ISBLANK('Competition Data'!E52),"",'Competition Data'!E52)</f>
        <v>4030</v>
      </c>
      <c r="I52">
        <f>IF(ISBLANK('Competition Data'!F52),"",'Competition Data'!F52)</f>
        <v>3.55</v>
      </c>
      <c r="J52" t="str">
        <f t="shared" si="1"/>
        <v>Catterall Waterworks (Dynamic)</v>
      </c>
    </row>
    <row r="53" spans="1:10">
      <c r="A53" t="str">
        <f t="shared" si="0"/>
        <v>Catterall WaterworksS25Dynamic</v>
      </c>
      <c r="B53" s="144" t="str">
        <f>IF(ISBLANK('Competition Data'!A53),"",'Competition Data'!A53)</f>
        <v>Catterall Waterworks</v>
      </c>
      <c r="C53" s="142" t="str">
        <f>IF(ISBLANK('Competition Data'!H53),"",'Competition Data'!H53)</f>
        <v>ENWL-191</v>
      </c>
      <c r="D53" s="142" t="str">
        <f>IF(ISBLANK('Competition Data'!B53),"",'Competition Data'!B53)</f>
        <v>S25</v>
      </c>
      <c r="E53" s="142" t="str">
        <f>IF(ISBLANK('Competition Data'!C53),"",'Competition Data'!C53)</f>
        <v>Dynamic</v>
      </c>
      <c r="F53" s="142">
        <f>IF(ISBLANK('Competition Data'!G53),"",'Competition Data'!G53)</f>
        <v>67231</v>
      </c>
      <c r="G53">
        <f>IF(ISBLANK('Competition Data'!D53),"",'Competition Data'!D53)</f>
        <v>48</v>
      </c>
      <c r="H53">
        <f>IF(ISBLANK('Competition Data'!E53),"",'Competition Data'!E53)</f>
        <v>3747</v>
      </c>
      <c r="I53">
        <f>IF(ISBLANK('Competition Data'!F53),"",'Competition Data'!F53)</f>
        <v>3.32</v>
      </c>
      <c r="J53" t="str">
        <f t="shared" si="1"/>
        <v>Catterall Waterworks (Dynamic)</v>
      </c>
    </row>
    <row r="54" spans="1:10">
      <c r="A54" t="str">
        <f t="shared" si="0"/>
        <v>Catterall WaterworksW25/26Dynamic</v>
      </c>
      <c r="B54" s="144" t="str">
        <f>IF(ISBLANK('Competition Data'!A54),"",'Competition Data'!A54)</f>
        <v>Catterall Waterworks</v>
      </c>
      <c r="C54" s="142" t="str">
        <f>IF(ISBLANK('Competition Data'!H54),"",'Competition Data'!H54)</f>
        <v>ENWL-191</v>
      </c>
      <c r="D54" s="142" t="str">
        <f>IF(ISBLANK('Competition Data'!B54),"",'Competition Data'!B54)</f>
        <v>W25/26</v>
      </c>
      <c r="E54" s="142" t="str">
        <f>IF(ISBLANK('Competition Data'!C54),"",'Competition Data'!C54)</f>
        <v>Dynamic</v>
      </c>
      <c r="F54" s="142">
        <f>IF(ISBLANK('Competition Data'!G54),"",'Competition Data'!G54)</f>
        <v>100131</v>
      </c>
      <c r="G54">
        <f>IF(ISBLANK('Competition Data'!D54),"",'Competition Data'!D54)</f>
        <v>48</v>
      </c>
      <c r="H54">
        <f>IF(ISBLANK('Competition Data'!E54),"",'Competition Data'!E54)</f>
        <v>4033</v>
      </c>
      <c r="I54">
        <f>IF(ISBLANK('Competition Data'!F54),"",'Competition Data'!F54)</f>
        <v>3.55</v>
      </c>
      <c r="J54" t="str">
        <f t="shared" si="1"/>
        <v>Catterall Waterworks (Dynamic)</v>
      </c>
    </row>
    <row r="55" spans="1:10">
      <c r="A55" t="str">
        <f t="shared" si="0"/>
        <v>Catterall WaterworksS26Dynamic</v>
      </c>
      <c r="B55" s="144" t="str">
        <f>IF(ISBLANK('Competition Data'!A55),"",'Competition Data'!A55)</f>
        <v>Catterall Waterworks</v>
      </c>
      <c r="C55" s="142" t="str">
        <f>IF(ISBLANK('Competition Data'!H55),"",'Competition Data'!H55)</f>
        <v>ENWL-191</v>
      </c>
      <c r="D55" s="142" t="str">
        <f>IF(ISBLANK('Competition Data'!B55),"",'Competition Data'!B55)</f>
        <v>S26</v>
      </c>
      <c r="E55" s="142" t="str">
        <f>IF(ISBLANK('Competition Data'!C55),"",'Competition Data'!C55)</f>
        <v>Dynamic</v>
      </c>
      <c r="F55" s="142">
        <f>IF(ISBLANK('Competition Data'!G55),"",'Competition Data'!G55)</f>
        <v>68339</v>
      </c>
      <c r="G55">
        <f>IF(ISBLANK('Competition Data'!D55),"",'Competition Data'!D55)</f>
        <v>48</v>
      </c>
      <c r="H55">
        <f>IF(ISBLANK('Competition Data'!E55),"",'Competition Data'!E55)</f>
        <v>3759</v>
      </c>
      <c r="I55">
        <f>IF(ISBLANK('Competition Data'!F55),"",'Competition Data'!F55)</f>
        <v>3.34</v>
      </c>
      <c r="J55" t="str">
        <f t="shared" si="1"/>
        <v>Catterall Waterworks (Dynamic)</v>
      </c>
    </row>
    <row r="56" spans="1:10">
      <c r="A56" t="str">
        <f t="shared" si="0"/>
        <v>Catterall WaterworksW26/27Dynamic</v>
      </c>
      <c r="B56" s="144" t="str">
        <f>IF(ISBLANK('Competition Data'!A56),"",'Competition Data'!A56)</f>
        <v>Catterall Waterworks</v>
      </c>
      <c r="C56" s="142" t="str">
        <f>IF(ISBLANK('Competition Data'!H56),"",'Competition Data'!H56)</f>
        <v>ENWL-191</v>
      </c>
      <c r="D56" s="142" t="str">
        <f>IF(ISBLANK('Competition Data'!B56),"",'Competition Data'!B56)</f>
        <v>W26/27</v>
      </c>
      <c r="E56" s="142" t="str">
        <f>IF(ISBLANK('Competition Data'!C56),"",'Competition Data'!C56)</f>
        <v>Dynamic</v>
      </c>
      <c r="F56" s="142">
        <f>IF(ISBLANK('Competition Data'!G56),"",'Competition Data'!G56)</f>
        <v>99022</v>
      </c>
      <c r="G56">
        <f>IF(ISBLANK('Competition Data'!D56),"",'Competition Data'!D56)</f>
        <v>48</v>
      </c>
      <c r="H56">
        <f>IF(ISBLANK('Competition Data'!E56),"",'Competition Data'!E56)</f>
        <v>4045</v>
      </c>
      <c r="I56">
        <f>IF(ISBLANK('Competition Data'!F56),"",'Competition Data'!F56)</f>
        <v>3.56</v>
      </c>
      <c r="J56" t="str">
        <f t="shared" si="1"/>
        <v>Catterall Waterworks (Dynamic)</v>
      </c>
    </row>
    <row r="57" spans="1:10">
      <c r="A57" t="str">
        <f t="shared" si="0"/>
        <v>Catterall WaterworksS27Dynamic</v>
      </c>
      <c r="B57" s="144" t="str">
        <f>IF(ISBLANK('Competition Data'!A57),"",'Competition Data'!A57)</f>
        <v>Catterall Waterworks</v>
      </c>
      <c r="C57" s="142" t="str">
        <f>IF(ISBLANK('Competition Data'!H57),"",'Competition Data'!H57)</f>
        <v>ENWL-191</v>
      </c>
      <c r="D57" s="142" t="str">
        <f>IF(ISBLANK('Competition Data'!B57),"",'Competition Data'!B57)</f>
        <v>S27</v>
      </c>
      <c r="E57" s="142" t="str">
        <f>IF(ISBLANK('Competition Data'!C57),"",'Competition Data'!C57)</f>
        <v>Dynamic</v>
      </c>
      <c r="F57" s="142">
        <f>IF(ISBLANK('Competition Data'!G57),"",'Competition Data'!G57)</f>
        <v>69834</v>
      </c>
      <c r="G57">
        <f>IF(ISBLANK('Competition Data'!D57),"",'Competition Data'!D57)</f>
        <v>48</v>
      </c>
      <c r="H57">
        <f>IF(ISBLANK('Competition Data'!E57),"",'Competition Data'!E57)</f>
        <v>3845</v>
      </c>
      <c r="I57">
        <f>IF(ISBLANK('Competition Data'!F57),"",'Competition Data'!F57)</f>
        <v>3.43</v>
      </c>
      <c r="J57" t="str">
        <f t="shared" si="1"/>
        <v>Catterall Waterworks (Dynamic)</v>
      </c>
    </row>
    <row r="58" spans="1:10">
      <c r="A58" t="str">
        <f t="shared" si="0"/>
        <v>Catterall WaterworksW27/28Dynamic</v>
      </c>
      <c r="B58" s="144" t="str">
        <f>IF(ISBLANK('Competition Data'!A58),"",'Competition Data'!A58)</f>
        <v>Catterall Waterworks</v>
      </c>
      <c r="C58" s="142" t="str">
        <f>IF(ISBLANK('Competition Data'!H58),"",'Competition Data'!H58)</f>
        <v>ENWL-191</v>
      </c>
      <c r="D58" s="142" t="str">
        <f>IF(ISBLANK('Competition Data'!B58),"",'Competition Data'!B58)</f>
        <v>W27/28</v>
      </c>
      <c r="E58" s="142" t="str">
        <f>IF(ISBLANK('Competition Data'!C58),"",'Competition Data'!C58)</f>
        <v>Dynamic</v>
      </c>
      <c r="F58" s="142">
        <f>IF(ISBLANK('Competition Data'!G58),"",'Competition Data'!G58)</f>
        <v>97527</v>
      </c>
      <c r="G58">
        <f>IF(ISBLANK('Competition Data'!D58),"",'Competition Data'!D58)</f>
        <v>48</v>
      </c>
      <c r="H58">
        <f>IF(ISBLANK('Competition Data'!E58),"",'Competition Data'!E58)</f>
        <v>4138</v>
      </c>
      <c r="I58">
        <f>IF(ISBLANK('Competition Data'!F58),"",'Competition Data'!F58)</f>
        <v>3.66</v>
      </c>
      <c r="J58" t="str">
        <f t="shared" si="1"/>
        <v>Catterall Waterworks (Dynamic)</v>
      </c>
    </row>
    <row r="59" spans="1:10" hidden="1">
      <c r="A59" t="str">
        <f t="shared" si="0"/>
        <v>Catterall WaterworksFY24Restore</v>
      </c>
      <c r="B59" s="144" t="str">
        <f>IF(ISBLANK('Competition Data'!A59),"",'Competition Data'!A59)</f>
        <v>Catterall Waterworks</v>
      </c>
      <c r="C59" s="142" t="str">
        <f>IF(ISBLANK('Competition Data'!H59),"",'Competition Data'!H59)</f>
        <v>ENWL-192</v>
      </c>
      <c r="D59" s="142" t="str">
        <f>IF(ISBLANK('Competition Data'!B59),"",'Competition Data'!B59)</f>
        <v>FY24</v>
      </c>
      <c r="E59" s="142" t="str">
        <f>IF(ISBLANK('Competition Data'!C59),"",'Competition Data'!C59)</f>
        <v>Restore</v>
      </c>
      <c r="F59" s="142">
        <f>IF(ISBLANK('Competition Data'!G59),"",'Competition Data'!G59)</f>
        <v>12486</v>
      </c>
      <c r="G59">
        <f>IF(ISBLANK('Competition Data'!D59),"",'Competition Data'!D59)</f>
        <v>100</v>
      </c>
      <c r="H59">
        <f>IF(ISBLANK('Competition Data'!E59),"",'Competition Data'!E59)</f>
        <v>0</v>
      </c>
      <c r="I59">
        <f>IF(ISBLANK('Competition Data'!F59),"",'Competition Data'!F59)</f>
        <v>7.62</v>
      </c>
      <c r="J59" t="str">
        <f t="shared" si="1"/>
        <v>Catterall Waterworks (Restore)</v>
      </c>
    </row>
    <row r="60" spans="1:10" hidden="1">
      <c r="A60" t="str">
        <f t="shared" si="0"/>
        <v>Catterall WaterworksFY25Restore</v>
      </c>
      <c r="B60" s="144" t="str">
        <f>IF(ISBLANK('Competition Data'!A60),"",'Competition Data'!A60)</f>
        <v>Catterall Waterworks</v>
      </c>
      <c r="C60" s="142" t="str">
        <f>IF(ISBLANK('Competition Data'!H60),"",'Competition Data'!H60)</f>
        <v>ENWL-192</v>
      </c>
      <c r="D60" s="142" t="str">
        <f>IF(ISBLANK('Competition Data'!B60),"",'Competition Data'!B60)</f>
        <v>FY25</v>
      </c>
      <c r="E60" s="142" t="str">
        <f>IF(ISBLANK('Competition Data'!C60),"",'Competition Data'!C60)</f>
        <v>Restore</v>
      </c>
      <c r="F60" s="142">
        <f>IF(ISBLANK('Competition Data'!G60),"",'Competition Data'!G60)</f>
        <v>12486</v>
      </c>
      <c r="G60">
        <f>IF(ISBLANK('Competition Data'!D60),"",'Competition Data'!D60)</f>
        <v>100</v>
      </c>
      <c r="H60">
        <f>IF(ISBLANK('Competition Data'!E60),"",'Competition Data'!E60)</f>
        <v>0</v>
      </c>
      <c r="I60">
        <f>IF(ISBLANK('Competition Data'!F60),"",'Competition Data'!F60)</f>
        <v>7.62</v>
      </c>
      <c r="J60" t="str">
        <f t="shared" si="1"/>
        <v>Catterall Waterworks (Restore)</v>
      </c>
    </row>
    <row r="61" spans="1:10" hidden="1">
      <c r="A61" t="str">
        <f t="shared" si="0"/>
        <v>Catterall WaterworksFY26Restore</v>
      </c>
      <c r="B61" s="144" t="str">
        <f>IF(ISBLANK('Competition Data'!A61),"",'Competition Data'!A61)</f>
        <v>Catterall Waterworks</v>
      </c>
      <c r="C61" s="142" t="str">
        <f>IF(ISBLANK('Competition Data'!H61),"",'Competition Data'!H61)</f>
        <v>ENWL-192</v>
      </c>
      <c r="D61" s="142" t="str">
        <f>IF(ISBLANK('Competition Data'!B61),"",'Competition Data'!B61)</f>
        <v>FY26</v>
      </c>
      <c r="E61" s="142" t="str">
        <f>IF(ISBLANK('Competition Data'!C61),"",'Competition Data'!C61)</f>
        <v>Restore</v>
      </c>
      <c r="F61" s="142">
        <f>IF(ISBLANK('Competition Data'!G61),"",'Competition Data'!G61)</f>
        <v>12486</v>
      </c>
      <c r="G61">
        <f>IF(ISBLANK('Competition Data'!D61),"",'Competition Data'!D61)</f>
        <v>100</v>
      </c>
      <c r="H61">
        <f>IF(ISBLANK('Competition Data'!E61),"",'Competition Data'!E61)</f>
        <v>0</v>
      </c>
      <c r="I61">
        <f>IF(ISBLANK('Competition Data'!F61),"",'Competition Data'!F61)</f>
        <v>7.62</v>
      </c>
      <c r="J61" t="str">
        <f t="shared" si="1"/>
        <v>Catterall Waterworks (Restore)</v>
      </c>
    </row>
    <row r="62" spans="1:10" hidden="1">
      <c r="A62" t="str">
        <f t="shared" si="0"/>
        <v>Catterall WaterworksFY27Restore</v>
      </c>
      <c r="B62" s="144" t="str">
        <f>IF(ISBLANK('Competition Data'!A62),"",'Competition Data'!A62)</f>
        <v>Catterall Waterworks</v>
      </c>
      <c r="C62" s="142" t="str">
        <f>IF(ISBLANK('Competition Data'!H62),"",'Competition Data'!H62)</f>
        <v>ENWL-192</v>
      </c>
      <c r="D62" s="142" t="str">
        <f>IF(ISBLANK('Competition Data'!B62),"",'Competition Data'!B62)</f>
        <v>FY27</v>
      </c>
      <c r="E62" s="142" t="str">
        <f>IF(ISBLANK('Competition Data'!C62),"",'Competition Data'!C62)</f>
        <v>Restore</v>
      </c>
      <c r="F62" s="142">
        <f>IF(ISBLANK('Competition Data'!G62),"",'Competition Data'!G62)</f>
        <v>12486</v>
      </c>
      <c r="G62">
        <f>IF(ISBLANK('Competition Data'!D62),"",'Competition Data'!D62)</f>
        <v>100</v>
      </c>
      <c r="H62">
        <f>IF(ISBLANK('Competition Data'!E62),"",'Competition Data'!E62)</f>
        <v>0</v>
      </c>
      <c r="I62">
        <f>IF(ISBLANK('Competition Data'!F62),"",'Competition Data'!F62)</f>
        <v>7.62</v>
      </c>
      <c r="J62" t="str">
        <f t="shared" si="1"/>
        <v>Catterall Waterworks (Restore)</v>
      </c>
    </row>
    <row r="63" spans="1:10" hidden="1">
      <c r="A63" t="str">
        <f t="shared" si="0"/>
        <v>Catterall WaterworksFY28Restore</v>
      </c>
      <c r="B63" s="144" t="str">
        <f>IF(ISBLANK('Competition Data'!A63),"",'Competition Data'!A63)</f>
        <v>Catterall Waterworks</v>
      </c>
      <c r="C63" s="142" t="str">
        <f>IF(ISBLANK('Competition Data'!H63),"",'Competition Data'!H63)</f>
        <v>ENWL-192</v>
      </c>
      <c r="D63" s="142" t="str">
        <f>IF(ISBLANK('Competition Data'!B63),"",'Competition Data'!B63)</f>
        <v>FY28</v>
      </c>
      <c r="E63" s="142" t="str">
        <f>IF(ISBLANK('Competition Data'!C63),"",'Competition Data'!C63)</f>
        <v>Restore</v>
      </c>
      <c r="F63" s="142">
        <f>IF(ISBLANK('Competition Data'!G63),"",'Competition Data'!G63)</f>
        <v>12486</v>
      </c>
      <c r="G63">
        <f>IF(ISBLANK('Competition Data'!D63),"",'Competition Data'!D63)</f>
        <v>100</v>
      </c>
      <c r="H63">
        <f>IF(ISBLANK('Competition Data'!E63),"",'Competition Data'!E63)</f>
        <v>0</v>
      </c>
      <c r="I63">
        <f>IF(ISBLANK('Competition Data'!F63),"",'Competition Data'!F63)</f>
        <v>7.62</v>
      </c>
      <c r="J63" t="str">
        <f t="shared" si="1"/>
        <v>Catterall Waterworks (Restore)</v>
      </c>
    </row>
    <row r="64" spans="1:10" hidden="1">
      <c r="A64" t="str">
        <f t="shared" si="0"/>
        <v>ChurchFY24Restore</v>
      </c>
      <c r="B64" s="144" t="str">
        <f>IF(ISBLANK('Competition Data'!A64),"",'Competition Data'!A64)</f>
        <v>Church</v>
      </c>
      <c r="C64" s="142" t="str">
        <f>IF(ISBLANK('Competition Data'!H64),"",'Competition Data'!H64)</f>
        <v>ENWL-193</v>
      </c>
      <c r="D64" s="142" t="str">
        <f>IF(ISBLANK('Competition Data'!B64),"",'Competition Data'!B64)</f>
        <v>FY24</v>
      </c>
      <c r="E64" s="142" t="str">
        <f>IF(ISBLANK('Competition Data'!C64),"",'Competition Data'!C64)</f>
        <v>Restore</v>
      </c>
      <c r="F64" s="142">
        <f>IF(ISBLANK('Competition Data'!G64),"",'Competition Data'!G64)</f>
        <v>86221</v>
      </c>
      <c r="G64">
        <f>IF(ISBLANK('Competition Data'!D64),"",'Competition Data'!D64)</f>
        <v>100</v>
      </c>
      <c r="H64">
        <f>IF(ISBLANK('Competition Data'!E64),"",'Competition Data'!E64)</f>
        <v>0</v>
      </c>
      <c r="I64">
        <f>IF(ISBLANK('Competition Data'!F64),"",'Competition Data'!F64)</f>
        <v>5.8</v>
      </c>
      <c r="J64" t="str">
        <f t="shared" si="1"/>
        <v>Church (Restore)</v>
      </c>
    </row>
    <row r="65" spans="1:10" hidden="1">
      <c r="A65" t="str">
        <f t="shared" si="0"/>
        <v>ChurchFY25Restore</v>
      </c>
      <c r="B65" s="144" t="str">
        <f>IF(ISBLANK('Competition Data'!A65),"",'Competition Data'!A65)</f>
        <v>Church</v>
      </c>
      <c r="C65" s="142" t="str">
        <f>IF(ISBLANK('Competition Data'!H65),"",'Competition Data'!H65)</f>
        <v>ENWL-193</v>
      </c>
      <c r="D65" s="142" t="str">
        <f>IF(ISBLANK('Competition Data'!B65),"",'Competition Data'!B65)</f>
        <v>FY25</v>
      </c>
      <c r="E65" s="142" t="str">
        <f>IF(ISBLANK('Competition Data'!C65),"",'Competition Data'!C65)</f>
        <v>Restore</v>
      </c>
      <c r="F65" s="142">
        <f>IF(ISBLANK('Competition Data'!G65),"",'Competition Data'!G65)</f>
        <v>86221</v>
      </c>
      <c r="G65">
        <f>IF(ISBLANK('Competition Data'!D65),"",'Competition Data'!D65)</f>
        <v>100</v>
      </c>
      <c r="H65">
        <f>IF(ISBLANK('Competition Data'!E65),"",'Competition Data'!E65)</f>
        <v>0</v>
      </c>
      <c r="I65">
        <f>IF(ISBLANK('Competition Data'!F65),"",'Competition Data'!F65)</f>
        <v>5.8</v>
      </c>
      <c r="J65" t="str">
        <f t="shared" si="1"/>
        <v>Church (Restore)</v>
      </c>
    </row>
    <row r="66" spans="1:10" hidden="1">
      <c r="A66" t="str">
        <f t="shared" si="0"/>
        <v>ChurchFY26Restore</v>
      </c>
      <c r="B66" s="144" t="str">
        <f>IF(ISBLANK('Competition Data'!A66),"",'Competition Data'!A66)</f>
        <v>Church</v>
      </c>
      <c r="C66" s="142" t="str">
        <f>IF(ISBLANK('Competition Data'!H66),"",'Competition Data'!H66)</f>
        <v>ENWL-193</v>
      </c>
      <c r="D66" s="142" t="str">
        <f>IF(ISBLANK('Competition Data'!B66),"",'Competition Data'!B66)</f>
        <v>FY26</v>
      </c>
      <c r="E66" s="142" t="str">
        <f>IF(ISBLANK('Competition Data'!C66),"",'Competition Data'!C66)</f>
        <v>Restore</v>
      </c>
      <c r="F66" s="142">
        <f>IF(ISBLANK('Competition Data'!G66),"",'Competition Data'!G66)</f>
        <v>86221</v>
      </c>
      <c r="G66">
        <f>IF(ISBLANK('Competition Data'!D66),"",'Competition Data'!D66)</f>
        <v>100</v>
      </c>
      <c r="H66">
        <f>IF(ISBLANK('Competition Data'!E66),"",'Competition Data'!E66)</f>
        <v>0</v>
      </c>
      <c r="I66">
        <f>IF(ISBLANK('Competition Data'!F66),"",'Competition Data'!F66)</f>
        <v>5.8</v>
      </c>
      <c r="J66" t="str">
        <f t="shared" si="1"/>
        <v>Church (Restore)</v>
      </c>
    </row>
    <row r="67" spans="1:10" hidden="1">
      <c r="A67" t="str">
        <f t="shared" ref="A67:A130" si="2">CONCATENATE(B67,D67,E67)</f>
        <v>ChurchFY27Restore</v>
      </c>
      <c r="B67" s="144" t="str">
        <f>IF(ISBLANK('Competition Data'!A67),"",'Competition Data'!A67)</f>
        <v>Church</v>
      </c>
      <c r="C67" s="142" t="str">
        <f>IF(ISBLANK('Competition Data'!H67),"",'Competition Data'!H67)</f>
        <v>ENWL-193</v>
      </c>
      <c r="D67" s="142" t="str">
        <f>IF(ISBLANK('Competition Data'!B67),"",'Competition Data'!B67)</f>
        <v>FY27</v>
      </c>
      <c r="E67" s="142" t="str">
        <f>IF(ISBLANK('Competition Data'!C67),"",'Competition Data'!C67)</f>
        <v>Restore</v>
      </c>
      <c r="F67" s="142">
        <f>IF(ISBLANK('Competition Data'!G67),"",'Competition Data'!G67)</f>
        <v>86221</v>
      </c>
      <c r="G67">
        <f>IF(ISBLANK('Competition Data'!D67),"",'Competition Data'!D67)</f>
        <v>100</v>
      </c>
      <c r="H67">
        <f>IF(ISBLANK('Competition Data'!E67),"",'Competition Data'!E67)</f>
        <v>0</v>
      </c>
      <c r="I67">
        <f>IF(ISBLANK('Competition Data'!F67),"",'Competition Data'!F67)</f>
        <v>5.8</v>
      </c>
      <c r="J67" t="str">
        <f t="shared" ref="J67:J130" si="3">CONCATENATE(B67," (",E67,")")</f>
        <v>Church (Restore)</v>
      </c>
    </row>
    <row r="68" spans="1:10" hidden="1">
      <c r="A68" t="str">
        <f t="shared" si="2"/>
        <v>ChurchFY28Restore</v>
      </c>
      <c r="B68" s="144" t="str">
        <f>IF(ISBLANK('Competition Data'!A68),"",'Competition Data'!A68)</f>
        <v>Church</v>
      </c>
      <c r="C68" s="142" t="str">
        <f>IF(ISBLANK('Competition Data'!H68),"",'Competition Data'!H68)</f>
        <v>ENWL-193</v>
      </c>
      <c r="D68" s="142" t="str">
        <f>IF(ISBLANK('Competition Data'!B68),"",'Competition Data'!B68)</f>
        <v>FY28</v>
      </c>
      <c r="E68" s="142" t="str">
        <f>IF(ISBLANK('Competition Data'!C68),"",'Competition Data'!C68)</f>
        <v>Restore</v>
      </c>
      <c r="F68" s="142">
        <f>IF(ISBLANK('Competition Data'!G68),"",'Competition Data'!G68)</f>
        <v>86221</v>
      </c>
      <c r="G68">
        <f>IF(ISBLANK('Competition Data'!D68),"",'Competition Data'!D68)</f>
        <v>100</v>
      </c>
      <c r="H68">
        <f>IF(ISBLANK('Competition Data'!E68),"",'Competition Data'!E68)</f>
        <v>0</v>
      </c>
      <c r="I68">
        <f>IF(ISBLANK('Competition Data'!F68),"",'Competition Data'!F68)</f>
        <v>5.8</v>
      </c>
      <c r="J68" t="str">
        <f t="shared" si="3"/>
        <v>Church (Restore)</v>
      </c>
    </row>
    <row r="69" spans="1:10" hidden="1">
      <c r="A69" t="str">
        <f t="shared" si="2"/>
        <v>ClaughtonFY24Restore</v>
      </c>
      <c r="B69" s="144" t="str">
        <f>IF(ISBLANK('Competition Data'!A69),"",'Competition Data'!A69)</f>
        <v>Claughton</v>
      </c>
      <c r="C69" s="142" t="str">
        <f>IF(ISBLANK('Competition Data'!H69),"",'Competition Data'!H69)</f>
        <v>ENWL-194</v>
      </c>
      <c r="D69" s="142" t="str">
        <f>IF(ISBLANK('Competition Data'!B69),"",'Competition Data'!B69)</f>
        <v>FY24</v>
      </c>
      <c r="E69" s="142" t="str">
        <f>IF(ISBLANK('Competition Data'!C69),"",'Competition Data'!C69)</f>
        <v>Restore</v>
      </c>
      <c r="F69" s="142">
        <f>IF(ISBLANK('Competition Data'!G69),"",'Competition Data'!G69)</f>
        <v>38332</v>
      </c>
      <c r="G69">
        <f>IF(ISBLANK('Competition Data'!D69),"",'Competition Data'!D69)</f>
        <v>100</v>
      </c>
      <c r="H69">
        <f>IF(ISBLANK('Competition Data'!E69),"",'Competition Data'!E69)</f>
        <v>0</v>
      </c>
      <c r="I69">
        <f>IF(ISBLANK('Competition Data'!F69),"",'Competition Data'!F69)</f>
        <v>4.13</v>
      </c>
      <c r="J69" t="str">
        <f t="shared" si="3"/>
        <v>Claughton (Restore)</v>
      </c>
    </row>
    <row r="70" spans="1:10" hidden="1">
      <c r="A70" t="str">
        <f t="shared" si="2"/>
        <v>ClaughtonFY25Restore</v>
      </c>
      <c r="B70" s="144" t="str">
        <f>IF(ISBLANK('Competition Data'!A70),"",'Competition Data'!A70)</f>
        <v>Claughton</v>
      </c>
      <c r="C70" s="142" t="str">
        <f>IF(ISBLANK('Competition Data'!H70),"",'Competition Data'!H70)</f>
        <v>ENWL-194</v>
      </c>
      <c r="D70" s="142" t="str">
        <f>IF(ISBLANK('Competition Data'!B70),"",'Competition Data'!B70)</f>
        <v>FY25</v>
      </c>
      <c r="E70" s="142" t="str">
        <f>IF(ISBLANK('Competition Data'!C70),"",'Competition Data'!C70)</f>
        <v>Restore</v>
      </c>
      <c r="F70" s="142">
        <f>IF(ISBLANK('Competition Data'!G70),"",'Competition Data'!G70)</f>
        <v>38332</v>
      </c>
      <c r="G70">
        <f>IF(ISBLANK('Competition Data'!D70),"",'Competition Data'!D70)</f>
        <v>100</v>
      </c>
      <c r="H70">
        <f>IF(ISBLANK('Competition Data'!E70),"",'Competition Data'!E70)</f>
        <v>0</v>
      </c>
      <c r="I70">
        <f>IF(ISBLANK('Competition Data'!F70),"",'Competition Data'!F70)</f>
        <v>4.13</v>
      </c>
      <c r="J70" t="str">
        <f t="shared" si="3"/>
        <v>Claughton (Restore)</v>
      </c>
    </row>
    <row r="71" spans="1:10" hidden="1">
      <c r="A71" t="str">
        <f t="shared" si="2"/>
        <v>ClaughtonFY26Restore</v>
      </c>
      <c r="B71" s="144" t="str">
        <f>IF(ISBLANK('Competition Data'!A71),"",'Competition Data'!A71)</f>
        <v>Claughton</v>
      </c>
      <c r="C71" s="142" t="str">
        <f>IF(ISBLANK('Competition Data'!H71),"",'Competition Data'!H71)</f>
        <v>ENWL-194</v>
      </c>
      <c r="D71" s="142" t="str">
        <f>IF(ISBLANK('Competition Data'!B71),"",'Competition Data'!B71)</f>
        <v>FY26</v>
      </c>
      <c r="E71" s="142" t="str">
        <f>IF(ISBLANK('Competition Data'!C71),"",'Competition Data'!C71)</f>
        <v>Restore</v>
      </c>
      <c r="F71" s="142">
        <f>IF(ISBLANK('Competition Data'!G71),"",'Competition Data'!G71)</f>
        <v>38332</v>
      </c>
      <c r="G71">
        <f>IF(ISBLANK('Competition Data'!D71),"",'Competition Data'!D71)</f>
        <v>100</v>
      </c>
      <c r="H71">
        <f>IF(ISBLANK('Competition Data'!E71),"",'Competition Data'!E71)</f>
        <v>0</v>
      </c>
      <c r="I71">
        <f>IF(ISBLANK('Competition Data'!F71),"",'Competition Data'!F71)</f>
        <v>4.13</v>
      </c>
      <c r="J71" t="str">
        <f t="shared" si="3"/>
        <v>Claughton (Restore)</v>
      </c>
    </row>
    <row r="72" spans="1:10" hidden="1">
      <c r="A72" t="str">
        <f t="shared" si="2"/>
        <v>ClaughtonFY27Restore</v>
      </c>
      <c r="B72" s="144" t="str">
        <f>IF(ISBLANK('Competition Data'!A72),"",'Competition Data'!A72)</f>
        <v>Claughton</v>
      </c>
      <c r="C72" s="142" t="str">
        <f>IF(ISBLANK('Competition Data'!H72),"",'Competition Data'!H72)</f>
        <v>ENWL-194</v>
      </c>
      <c r="D72" s="142" t="str">
        <f>IF(ISBLANK('Competition Data'!B72),"",'Competition Data'!B72)</f>
        <v>FY27</v>
      </c>
      <c r="E72" s="142" t="str">
        <f>IF(ISBLANK('Competition Data'!C72),"",'Competition Data'!C72)</f>
        <v>Restore</v>
      </c>
      <c r="F72" s="142">
        <f>IF(ISBLANK('Competition Data'!G72),"",'Competition Data'!G72)</f>
        <v>38332</v>
      </c>
      <c r="G72">
        <f>IF(ISBLANK('Competition Data'!D72),"",'Competition Data'!D72)</f>
        <v>100</v>
      </c>
      <c r="H72">
        <f>IF(ISBLANK('Competition Data'!E72),"",'Competition Data'!E72)</f>
        <v>0</v>
      </c>
      <c r="I72">
        <f>IF(ISBLANK('Competition Data'!F72),"",'Competition Data'!F72)</f>
        <v>4.13</v>
      </c>
      <c r="J72" t="str">
        <f t="shared" si="3"/>
        <v>Claughton (Restore)</v>
      </c>
    </row>
    <row r="73" spans="1:10" hidden="1">
      <c r="A73" t="str">
        <f t="shared" si="2"/>
        <v>ClaughtonFY28Restore</v>
      </c>
      <c r="B73" s="144" t="str">
        <f>IF(ISBLANK('Competition Data'!A73),"",'Competition Data'!A73)</f>
        <v>Claughton</v>
      </c>
      <c r="C73" s="142" t="str">
        <f>IF(ISBLANK('Competition Data'!H73),"",'Competition Data'!H73)</f>
        <v>ENWL-194</v>
      </c>
      <c r="D73" s="142" t="str">
        <f>IF(ISBLANK('Competition Data'!B73),"",'Competition Data'!B73)</f>
        <v>FY28</v>
      </c>
      <c r="E73" s="142" t="str">
        <f>IF(ISBLANK('Competition Data'!C73),"",'Competition Data'!C73)</f>
        <v>Restore</v>
      </c>
      <c r="F73" s="142">
        <f>IF(ISBLANK('Competition Data'!G73),"",'Competition Data'!G73)</f>
        <v>38332</v>
      </c>
      <c r="G73">
        <f>IF(ISBLANK('Competition Data'!D73),"",'Competition Data'!D73)</f>
        <v>100</v>
      </c>
      <c r="H73">
        <f>IF(ISBLANK('Competition Data'!E73),"",'Competition Data'!E73)</f>
        <v>0</v>
      </c>
      <c r="I73">
        <f>IF(ISBLANK('Competition Data'!F73),"",'Competition Data'!F73)</f>
        <v>4.13</v>
      </c>
      <c r="J73" t="str">
        <f t="shared" si="3"/>
        <v>Claughton (Restore)</v>
      </c>
    </row>
    <row r="74" spans="1:10" hidden="1">
      <c r="A74" t="str">
        <f t="shared" si="2"/>
        <v>ConistonW23/24Secure</v>
      </c>
      <c r="B74" s="144" t="str">
        <f>IF(ISBLANK('Competition Data'!A74),"",'Competition Data'!A74)</f>
        <v>Coniston</v>
      </c>
      <c r="C74" s="142" t="str">
        <f>IF(ISBLANK('Competition Data'!H74),"",'Competition Data'!H74)</f>
        <v>ENWL-197</v>
      </c>
      <c r="D74" s="142" t="str">
        <f>IF(ISBLANK('Competition Data'!B74),"",'Competition Data'!B74)</f>
        <v>W23/24</v>
      </c>
      <c r="E74" s="142" t="str">
        <f>IF(ISBLANK('Competition Data'!C74),"",'Competition Data'!C74)</f>
        <v>Secure</v>
      </c>
      <c r="F74" s="142">
        <f>IF(ISBLANK('Competition Data'!G74),"",'Competition Data'!G74)</f>
        <v>42845</v>
      </c>
      <c r="G74">
        <f>IF(ISBLANK('Competition Data'!D74),"",'Competition Data'!D74)</f>
        <v>100</v>
      </c>
      <c r="H74">
        <f>IF(ISBLANK('Competition Data'!E74),"",'Competition Data'!E74)</f>
        <v>1188</v>
      </c>
      <c r="I74">
        <f>IF(ISBLANK('Competition Data'!F74),"",'Competition Data'!F74)</f>
        <v>0.83</v>
      </c>
      <c r="J74" t="str">
        <f t="shared" si="3"/>
        <v>Coniston (Secure)</v>
      </c>
    </row>
    <row r="75" spans="1:10" hidden="1">
      <c r="A75" t="str">
        <f t="shared" si="2"/>
        <v>ConistonS24Dynamic</v>
      </c>
      <c r="B75" s="144" t="str">
        <f>IF(ISBLANK('Competition Data'!A75),"",'Competition Data'!A75)</f>
        <v>Coniston</v>
      </c>
      <c r="C75" s="142" t="str">
        <f>IF(ISBLANK('Competition Data'!H75),"",'Competition Data'!H75)</f>
        <v>ENWL-195</v>
      </c>
      <c r="D75" s="142" t="str">
        <f>IF(ISBLANK('Competition Data'!B75),"",'Competition Data'!B75)</f>
        <v>S24</v>
      </c>
      <c r="E75" s="142" t="str">
        <f>IF(ISBLANK('Competition Data'!C75),"",'Competition Data'!C75)</f>
        <v>Dynamic</v>
      </c>
      <c r="F75" s="142">
        <f>IF(ISBLANK('Competition Data'!G75),"",'Competition Data'!G75)</f>
        <v>15472</v>
      </c>
      <c r="G75">
        <f>IF(ISBLANK('Competition Data'!D75),"",'Competition Data'!D75)</f>
        <v>48</v>
      </c>
      <c r="H75">
        <f>IF(ISBLANK('Competition Data'!E75),"",'Competition Data'!E75)</f>
        <v>631</v>
      </c>
      <c r="I75">
        <f>IF(ISBLANK('Competition Data'!F75),"",'Competition Data'!F75)</f>
        <v>0.52</v>
      </c>
      <c r="J75" t="str">
        <f t="shared" si="3"/>
        <v>Coniston (Dynamic)</v>
      </c>
    </row>
    <row r="76" spans="1:10" hidden="1">
      <c r="A76" t="str">
        <f t="shared" si="2"/>
        <v>ConistonW24/25Secure</v>
      </c>
      <c r="B76" s="144" t="str">
        <f>IF(ISBLANK('Competition Data'!A76),"",'Competition Data'!A76)</f>
        <v>Coniston</v>
      </c>
      <c r="C76" s="142" t="str">
        <f>IF(ISBLANK('Competition Data'!H76),"",'Competition Data'!H76)</f>
        <v>ENWL-197</v>
      </c>
      <c r="D76" s="142" t="str">
        <f>IF(ISBLANK('Competition Data'!B76),"",'Competition Data'!B76)</f>
        <v>W24/25</v>
      </c>
      <c r="E76" s="142" t="str">
        <f>IF(ISBLANK('Competition Data'!C76),"",'Competition Data'!C76)</f>
        <v>Secure</v>
      </c>
      <c r="F76" s="142">
        <f>IF(ISBLANK('Competition Data'!G76),"",'Competition Data'!G76)</f>
        <v>27373</v>
      </c>
      <c r="G76">
        <f>IF(ISBLANK('Competition Data'!D76),"",'Competition Data'!D76)</f>
        <v>100</v>
      </c>
      <c r="H76">
        <f>IF(ISBLANK('Competition Data'!E76),"",'Competition Data'!E76)</f>
        <v>1475</v>
      </c>
      <c r="I76">
        <f>IF(ISBLANK('Competition Data'!F76),"",'Competition Data'!F76)</f>
        <v>0.92</v>
      </c>
      <c r="J76" t="str">
        <f t="shared" si="3"/>
        <v>Coniston (Secure)</v>
      </c>
    </row>
    <row r="77" spans="1:10" hidden="1">
      <c r="A77" t="str">
        <f t="shared" si="2"/>
        <v>ConistonS25Secure</v>
      </c>
      <c r="B77" s="144" t="str">
        <f>IF(ISBLANK('Competition Data'!A77),"",'Competition Data'!A77)</f>
        <v>Coniston</v>
      </c>
      <c r="C77" s="142" t="str">
        <f>IF(ISBLANK('Competition Data'!H77),"",'Competition Data'!H77)</f>
        <v>ENWL-197</v>
      </c>
      <c r="D77" s="142" t="str">
        <f>IF(ISBLANK('Competition Data'!B77),"",'Competition Data'!B77)</f>
        <v>S25</v>
      </c>
      <c r="E77" s="142" t="str">
        <f>IF(ISBLANK('Competition Data'!C77),"",'Competition Data'!C77)</f>
        <v>Secure</v>
      </c>
      <c r="F77" s="142">
        <f>IF(ISBLANK('Competition Data'!G77),"",'Competition Data'!G77)</f>
        <v>16002</v>
      </c>
      <c r="G77">
        <f>IF(ISBLANK('Competition Data'!D77),"",'Competition Data'!D77)</f>
        <v>100</v>
      </c>
      <c r="H77">
        <f>IF(ISBLANK('Competition Data'!E77),"",'Competition Data'!E77)</f>
        <v>908</v>
      </c>
      <c r="I77">
        <f>IF(ISBLANK('Competition Data'!F77),"",'Competition Data'!F77)</f>
        <v>0.62</v>
      </c>
      <c r="J77" t="str">
        <f t="shared" si="3"/>
        <v>Coniston (Secure)</v>
      </c>
    </row>
    <row r="78" spans="1:10" hidden="1">
      <c r="A78" t="str">
        <f t="shared" si="2"/>
        <v>ConistonW25/26Secure</v>
      </c>
      <c r="B78" s="144" t="str">
        <f>IF(ISBLANK('Competition Data'!A78),"",'Competition Data'!A78)</f>
        <v>Coniston</v>
      </c>
      <c r="C78" s="142" t="str">
        <f>IF(ISBLANK('Competition Data'!H78),"",'Competition Data'!H78)</f>
        <v>ENWL-197</v>
      </c>
      <c r="D78" s="142" t="str">
        <f>IF(ISBLANK('Competition Data'!B78),"",'Competition Data'!B78)</f>
        <v>W25/26</v>
      </c>
      <c r="E78" s="142" t="str">
        <f>IF(ISBLANK('Competition Data'!C78),"",'Competition Data'!C78)</f>
        <v>Secure</v>
      </c>
      <c r="F78" s="142">
        <f>IF(ISBLANK('Competition Data'!G78),"",'Competition Data'!G78)</f>
        <v>26842</v>
      </c>
      <c r="G78">
        <f>IF(ISBLANK('Competition Data'!D78),"",'Competition Data'!D78)</f>
        <v>100</v>
      </c>
      <c r="H78">
        <f>IF(ISBLANK('Competition Data'!E78),"",'Competition Data'!E78)</f>
        <v>1836</v>
      </c>
      <c r="I78">
        <f>IF(ISBLANK('Competition Data'!F78),"",'Competition Data'!F78)</f>
        <v>1.04</v>
      </c>
      <c r="J78" t="str">
        <f t="shared" si="3"/>
        <v>Coniston (Secure)</v>
      </c>
    </row>
    <row r="79" spans="1:10" hidden="1">
      <c r="A79" t="str">
        <f t="shared" si="2"/>
        <v>ConistonS26Secure</v>
      </c>
      <c r="B79" s="144" t="str">
        <f>IF(ISBLANK('Competition Data'!A79),"",'Competition Data'!A79)</f>
        <v>Coniston</v>
      </c>
      <c r="C79" s="142" t="str">
        <f>IF(ISBLANK('Competition Data'!H79),"",'Competition Data'!H79)</f>
        <v>ENWL-197</v>
      </c>
      <c r="D79" s="142" t="str">
        <f>IF(ISBLANK('Competition Data'!B79),"",'Competition Data'!B79)</f>
        <v>S26</v>
      </c>
      <c r="E79" s="142" t="str">
        <f>IF(ISBLANK('Competition Data'!C79),"",'Competition Data'!C79)</f>
        <v>Secure</v>
      </c>
      <c r="F79" s="142">
        <f>IF(ISBLANK('Competition Data'!G79),"",'Competition Data'!G79)</f>
        <v>16333</v>
      </c>
      <c r="G79">
        <f>IF(ISBLANK('Competition Data'!D79),"",'Competition Data'!D79)</f>
        <v>100</v>
      </c>
      <c r="H79">
        <f>IF(ISBLANK('Competition Data'!E79),"",'Competition Data'!E79)</f>
        <v>1115</v>
      </c>
      <c r="I79">
        <f>IF(ISBLANK('Competition Data'!F79),"",'Competition Data'!F79)</f>
        <v>0.69</v>
      </c>
      <c r="J79" t="str">
        <f t="shared" si="3"/>
        <v>Coniston (Secure)</v>
      </c>
    </row>
    <row r="80" spans="1:10" hidden="1">
      <c r="A80" t="str">
        <f t="shared" si="2"/>
        <v>ConistonW26/27Secure</v>
      </c>
      <c r="B80" s="144" t="str">
        <f>IF(ISBLANK('Competition Data'!A80),"",'Competition Data'!A80)</f>
        <v>Coniston</v>
      </c>
      <c r="C80" s="142" t="str">
        <f>IF(ISBLANK('Competition Data'!H80),"",'Competition Data'!H80)</f>
        <v>ENWL-197</v>
      </c>
      <c r="D80" s="142" t="str">
        <f>IF(ISBLANK('Competition Data'!B80),"",'Competition Data'!B80)</f>
        <v>W26/27</v>
      </c>
      <c r="E80" s="142" t="str">
        <f>IF(ISBLANK('Competition Data'!C80),"",'Competition Data'!C80)</f>
        <v>Secure</v>
      </c>
      <c r="F80" s="142">
        <f>IF(ISBLANK('Competition Data'!G80),"",'Competition Data'!G80)</f>
        <v>26512</v>
      </c>
      <c r="G80">
        <f>IF(ISBLANK('Competition Data'!D80),"",'Competition Data'!D80)</f>
        <v>200</v>
      </c>
      <c r="H80">
        <f>IF(ISBLANK('Competition Data'!E80),"",'Competition Data'!E80)</f>
        <v>2113</v>
      </c>
      <c r="I80">
        <f>IF(ISBLANK('Competition Data'!F80),"",'Competition Data'!F80)</f>
        <v>1.1200000000000001</v>
      </c>
      <c r="J80" t="str">
        <f t="shared" si="3"/>
        <v>Coniston (Secure)</v>
      </c>
    </row>
    <row r="81" spans="1:10" hidden="1">
      <c r="A81" t="str">
        <f t="shared" si="2"/>
        <v>ConistonS27Secure</v>
      </c>
      <c r="B81" s="144" t="str">
        <f>IF(ISBLANK('Competition Data'!A81),"",'Competition Data'!A81)</f>
        <v>Coniston</v>
      </c>
      <c r="C81" s="142" t="str">
        <f>IF(ISBLANK('Competition Data'!H81),"",'Competition Data'!H81)</f>
        <v>ENWL-197</v>
      </c>
      <c r="D81" s="142" t="str">
        <f>IF(ISBLANK('Competition Data'!B81),"",'Competition Data'!B81)</f>
        <v>S27</v>
      </c>
      <c r="E81" s="142" t="str">
        <f>IF(ISBLANK('Competition Data'!C81),"",'Competition Data'!C81)</f>
        <v>Secure</v>
      </c>
      <c r="F81" s="142">
        <f>IF(ISBLANK('Competition Data'!G81),"",'Competition Data'!G81)</f>
        <v>16461</v>
      </c>
      <c r="G81">
        <f>IF(ISBLANK('Competition Data'!D81),"",'Competition Data'!D81)</f>
        <v>100</v>
      </c>
      <c r="H81">
        <f>IF(ISBLANK('Competition Data'!E81),"",'Competition Data'!E81)</f>
        <v>1224</v>
      </c>
      <c r="I81">
        <f>IF(ISBLANK('Competition Data'!F81),"",'Competition Data'!F81)</f>
        <v>0.73</v>
      </c>
      <c r="J81" t="str">
        <f t="shared" si="3"/>
        <v>Coniston (Secure)</v>
      </c>
    </row>
    <row r="82" spans="1:10" hidden="1">
      <c r="A82" t="str">
        <f t="shared" si="2"/>
        <v>ConistonW27/28Secure</v>
      </c>
      <c r="B82" s="144" t="str">
        <f>IF(ISBLANK('Competition Data'!A82),"",'Competition Data'!A82)</f>
        <v>Coniston</v>
      </c>
      <c r="C82" s="142" t="str">
        <f>IF(ISBLANK('Competition Data'!H82),"",'Competition Data'!H82)</f>
        <v>ENWL-197</v>
      </c>
      <c r="D82" s="142" t="str">
        <f>IF(ISBLANK('Competition Data'!B82),"",'Competition Data'!B82)</f>
        <v>W27/28</v>
      </c>
      <c r="E82" s="142" t="str">
        <f>IF(ISBLANK('Competition Data'!C82),"",'Competition Data'!C82)</f>
        <v>Secure</v>
      </c>
      <c r="F82" s="142">
        <f>IF(ISBLANK('Competition Data'!G82),"",'Competition Data'!G82)</f>
        <v>26383</v>
      </c>
      <c r="G82">
        <f>IF(ISBLANK('Competition Data'!D82),"",'Competition Data'!D82)</f>
        <v>200</v>
      </c>
      <c r="H82">
        <f>IF(ISBLANK('Competition Data'!E82),"",'Competition Data'!E82)</f>
        <v>2321</v>
      </c>
      <c r="I82">
        <f>IF(ISBLANK('Competition Data'!F82),"",'Competition Data'!F82)</f>
        <v>1.17</v>
      </c>
      <c r="J82" t="str">
        <f t="shared" si="3"/>
        <v>Coniston (Secure)</v>
      </c>
    </row>
    <row r="83" spans="1:10" hidden="1">
      <c r="A83" t="str">
        <f t="shared" si="2"/>
        <v>ConistonFY24Restore</v>
      </c>
      <c r="B83" s="144" t="str">
        <f>IF(ISBLANK('Competition Data'!A83),"",'Competition Data'!A83)</f>
        <v>Coniston</v>
      </c>
      <c r="C83" s="142" t="str">
        <f>IF(ISBLANK('Competition Data'!H83),"",'Competition Data'!H83)</f>
        <v>ENWL-196</v>
      </c>
      <c r="D83" s="142" t="str">
        <f>IF(ISBLANK('Competition Data'!B83),"",'Competition Data'!B83)</f>
        <v>FY24</v>
      </c>
      <c r="E83" s="142" t="str">
        <f>IF(ISBLANK('Competition Data'!C83),"",'Competition Data'!C83)</f>
        <v>Restore</v>
      </c>
      <c r="F83" s="142">
        <f>IF(ISBLANK('Competition Data'!G83),"",'Competition Data'!G83)</f>
        <v>28693</v>
      </c>
      <c r="G83">
        <f>IF(ISBLANK('Competition Data'!D83),"",'Competition Data'!D83)</f>
        <v>100</v>
      </c>
      <c r="H83">
        <f>IF(ISBLANK('Competition Data'!E83),"",'Competition Data'!E83)</f>
        <v>0</v>
      </c>
      <c r="I83">
        <f>IF(ISBLANK('Competition Data'!F83),"",'Competition Data'!F83)</f>
        <v>2.41</v>
      </c>
      <c r="J83" t="str">
        <f t="shared" si="3"/>
        <v>Coniston (Restore)</v>
      </c>
    </row>
    <row r="84" spans="1:10" hidden="1">
      <c r="A84" t="str">
        <f t="shared" si="2"/>
        <v>ConistonFY25Restore</v>
      </c>
      <c r="B84" s="144" t="str">
        <f>IF(ISBLANK('Competition Data'!A84),"",'Competition Data'!A84)</f>
        <v>Coniston</v>
      </c>
      <c r="C84" s="142" t="str">
        <f>IF(ISBLANK('Competition Data'!H84),"",'Competition Data'!H84)</f>
        <v>ENWL-196</v>
      </c>
      <c r="D84" s="142" t="str">
        <f>IF(ISBLANK('Competition Data'!B84),"",'Competition Data'!B84)</f>
        <v>FY25</v>
      </c>
      <c r="E84" s="142" t="str">
        <f>IF(ISBLANK('Competition Data'!C84),"",'Competition Data'!C84)</f>
        <v>Restore</v>
      </c>
      <c r="F84" s="142">
        <f>IF(ISBLANK('Competition Data'!G84),"",'Competition Data'!G84)</f>
        <v>28693</v>
      </c>
      <c r="G84">
        <f>IF(ISBLANK('Competition Data'!D84),"",'Competition Data'!D84)</f>
        <v>100</v>
      </c>
      <c r="H84">
        <f>IF(ISBLANK('Competition Data'!E84),"",'Competition Data'!E84)</f>
        <v>0</v>
      </c>
      <c r="I84">
        <f>IF(ISBLANK('Competition Data'!F84),"",'Competition Data'!F84)</f>
        <v>2.41</v>
      </c>
      <c r="J84" t="str">
        <f t="shared" si="3"/>
        <v>Coniston (Restore)</v>
      </c>
    </row>
    <row r="85" spans="1:10" hidden="1">
      <c r="A85" t="str">
        <f t="shared" si="2"/>
        <v>ConistonFY26Restore</v>
      </c>
      <c r="B85" s="144" t="str">
        <f>IF(ISBLANK('Competition Data'!A85),"",'Competition Data'!A85)</f>
        <v>Coniston</v>
      </c>
      <c r="C85" s="142" t="str">
        <f>IF(ISBLANK('Competition Data'!H85),"",'Competition Data'!H85)</f>
        <v>ENWL-196</v>
      </c>
      <c r="D85" s="142" t="str">
        <f>IF(ISBLANK('Competition Data'!B85),"",'Competition Data'!B85)</f>
        <v>FY26</v>
      </c>
      <c r="E85" s="142" t="str">
        <f>IF(ISBLANK('Competition Data'!C85),"",'Competition Data'!C85)</f>
        <v>Restore</v>
      </c>
      <c r="F85" s="142">
        <f>IF(ISBLANK('Competition Data'!G85),"",'Competition Data'!G85)</f>
        <v>28693</v>
      </c>
      <c r="G85">
        <f>IF(ISBLANK('Competition Data'!D85),"",'Competition Data'!D85)</f>
        <v>100</v>
      </c>
      <c r="H85">
        <f>IF(ISBLANK('Competition Data'!E85),"",'Competition Data'!E85)</f>
        <v>0</v>
      </c>
      <c r="I85">
        <f>IF(ISBLANK('Competition Data'!F85),"",'Competition Data'!F85)</f>
        <v>2.41</v>
      </c>
      <c r="J85" t="str">
        <f t="shared" si="3"/>
        <v>Coniston (Restore)</v>
      </c>
    </row>
    <row r="86" spans="1:10" hidden="1">
      <c r="A86" t="str">
        <f t="shared" si="2"/>
        <v>ConistonFY27Restore</v>
      </c>
      <c r="B86" s="144" t="str">
        <f>IF(ISBLANK('Competition Data'!A86),"",'Competition Data'!A86)</f>
        <v>Coniston</v>
      </c>
      <c r="C86" s="142" t="str">
        <f>IF(ISBLANK('Competition Data'!H86),"",'Competition Data'!H86)</f>
        <v>ENWL-196</v>
      </c>
      <c r="D86" s="142" t="str">
        <f>IF(ISBLANK('Competition Data'!B86),"",'Competition Data'!B86)</f>
        <v>FY27</v>
      </c>
      <c r="E86" s="142" t="str">
        <f>IF(ISBLANK('Competition Data'!C86),"",'Competition Data'!C86)</f>
        <v>Restore</v>
      </c>
      <c r="F86" s="142">
        <f>IF(ISBLANK('Competition Data'!G86),"",'Competition Data'!G86)</f>
        <v>28693</v>
      </c>
      <c r="G86">
        <f>IF(ISBLANK('Competition Data'!D86),"",'Competition Data'!D86)</f>
        <v>100</v>
      </c>
      <c r="H86">
        <f>IF(ISBLANK('Competition Data'!E86),"",'Competition Data'!E86)</f>
        <v>0</v>
      </c>
      <c r="I86">
        <f>IF(ISBLANK('Competition Data'!F86),"",'Competition Data'!F86)</f>
        <v>2.41</v>
      </c>
      <c r="J86" t="str">
        <f t="shared" si="3"/>
        <v>Coniston (Restore)</v>
      </c>
    </row>
    <row r="87" spans="1:10" hidden="1">
      <c r="A87" t="str">
        <f t="shared" si="2"/>
        <v>ConistonFY28Restore</v>
      </c>
      <c r="B87" s="144" t="str">
        <f>IF(ISBLANK('Competition Data'!A87),"",'Competition Data'!A87)</f>
        <v>Coniston</v>
      </c>
      <c r="C87" s="142" t="str">
        <f>IF(ISBLANK('Competition Data'!H87),"",'Competition Data'!H87)</f>
        <v>ENWL-196</v>
      </c>
      <c r="D87" s="142" t="str">
        <f>IF(ISBLANK('Competition Data'!B87),"",'Competition Data'!B87)</f>
        <v>FY28</v>
      </c>
      <c r="E87" s="142" t="str">
        <f>IF(ISBLANK('Competition Data'!C87),"",'Competition Data'!C87)</f>
        <v>Restore</v>
      </c>
      <c r="F87" s="142">
        <f>IF(ISBLANK('Competition Data'!G87),"",'Competition Data'!G87)</f>
        <v>28693</v>
      </c>
      <c r="G87">
        <f>IF(ISBLANK('Competition Data'!D87),"",'Competition Data'!D87)</f>
        <v>100</v>
      </c>
      <c r="H87">
        <f>IF(ISBLANK('Competition Data'!E87),"",'Competition Data'!E87)</f>
        <v>0</v>
      </c>
      <c r="I87">
        <f>IF(ISBLANK('Competition Data'!F87),"",'Competition Data'!F87)</f>
        <v>2.41</v>
      </c>
      <c r="J87" t="str">
        <f t="shared" si="3"/>
        <v>Coniston (Restore)</v>
      </c>
    </row>
    <row r="88" spans="1:10" hidden="1">
      <c r="A88" t="str">
        <f t="shared" si="2"/>
        <v>EastlandsW25/26Dynamic</v>
      </c>
      <c r="B88" s="144" t="str">
        <f>IF(ISBLANK('Competition Data'!A88),"",'Competition Data'!A88)</f>
        <v>Eastlands</v>
      </c>
      <c r="C88" s="142" t="str">
        <f>IF(ISBLANK('Competition Data'!H88),"",'Competition Data'!H88)</f>
        <v>ENWL-198</v>
      </c>
      <c r="D88" s="142" t="str">
        <f>IF(ISBLANK('Competition Data'!B88),"",'Competition Data'!B88)</f>
        <v>W25/26</v>
      </c>
      <c r="E88" s="142" t="str">
        <f>IF(ISBLANK('Competition Data'!C88),"",'Competition Data'!C88)</f>
        <v>Dynamic</v>
      </c>
      <c r="F88" s="142">
        <f>IF(ISBLANK('Competition Data'!G88),"",'Competition Data'!G88)</f>
        <v>37773</v>
      </c>
      <c r="G88">
        <f>IF(ISBLANK('Competition Data'!D88),"",'Competition Data'!D88)</f>
        <v>48</v>
      </c>
      <c r="H88">
        <f>IF(ISBLANK('Competition Data'!E88),"",'Competition Data'!E88)</f>
        <v>59</v>
      </c>
      <c r="I88">
        <f>IF(ISBLANK('Competition Data'!F88),"",'Competition Data'!F88)</f>
        <v>1.51</v>
      </c>
      <c r="J88" t="str">
        <f t="shared" si="3"/>
        <v>Eastlands (Dynamic)</v>
      </c>
    </row>
    <row r="89" spans="1:10" hidden="1">
      <c r="A89" t="str">
        <f t="shared" si="2"/>
        <v>Flat LaneW24/25Dynamic</v>
      </c>
      <c r="B89" s="144" t="str">
        <f>IF(ISBLANK('Competition Data'!A89),"",'Competition Data'!A89)</f>
        <v>Flat Lane</v>
      </c>
      <c r="C89" s="142" t="str">
        <f>IF(ISBLANK('Competition Data'!H89),"",'Competition Data'!H89)</f>
        <v>ENWL-199</v>
      </c>
      <c r="D89" s="142" t="str">
        <f>IF(ISBLANK('Competition Data'!B89),"",'Competition Data'!B89)</f>
        <v>W24/25</v>
      </c>
      <c r="E89" s="142" t="str">
        <f>IF(ISBLANK('Competition Data'!C89),"",'Competition Data'!C89)</f>
        <v>Dynamic</v>
      </c>
      <c r="F89" s="142">
        <f>IF(ISBLANK('Competition Data'!G89),"",'Competition Data'!G89)</f>
        <v>5539</v>
      </c>
      <c r="G89">
        <f>IF(ISBLANK('Competition Data'!D89),"",'Competition Data'!D89)</f>
        <v>48</v>
      </c>
      <c r="H89">
        <f>IF(ISBLANK('Competition Data'!E89),"",'Competition Data'!E89)</f>
        <v>128</v>
      </c>
      <c r="I89">
        <f>IF(ISBLANK('Competition Data'!F89),"",'Competition Data'!F89)</f>
        <v>0.78</v>
      </c>
      <c r="J89" t="str">
        <f t="shared" si="3"/>
        <v>Flat Lane (Dynamic)</v>
      </c>
    </row>
    <row r="90" spans="1:10" hidden="1">
      <c r="A90" t="str">
        <f t="shared" si="2"/>
        <v>Flat LaneW25/26Dynamic</v>
      </c>
      <c r="B90" s="144" t="str">
        <f>IF(ISBLANK('Competition Data'!A90),"",'Competition Data'!A90)</f>
        <v>Flat Lane</v>
      </c>
      <c r="C90" s="142" t="str">
        <f>IF(ISBLANK('Competition Data'!H90),"",'Competition Data'!H90)</f>
        <v>ENWL-199</v>
      </c>
      <c r="D90" s="142" t="str">
        <f>IF(ISBLANK('Competition Data'!B90),"",'Competition Data'!B90)</f>
        <v>W25/26</v>
      </c>
      <c r="E90" s="142" t="str">
        <f>IF(ISBLANK('Competition Data'!C90),"",'Competition Data'!C90)</f>
        <v>Dynamic</v>
      </c>
      <c r="F90" s="142">
        <f>IF(ISBLANK('Competition Data'!G90),"",'Competition Data'!G90)</f>
        <v>5539</v>
      </c>
      <c r="G90">
        <f>IF(ISBLANK('Competition Data'!D90),"",'Competition Data'!D90)</f>
        <v>48</v>
      </c>
      <c r="H90">
        <f>IF(ISBLANK('Competition Data'!E90),"",'Competition Data'!E90)</f>
        <v>173</v>
      </c>
      <c r="I90">
        <f>IF(ISBLANK('Competition Data'!F90),"",'Competition Data'!F90)</f>
        <v>0.94</v>
      </c>
      <c r="J90" t="str">
        <f t="shared" si="3"/>
        <v>Flat Lane (Dynamic)</v>
      </c>
    </row>
    <row r="91" spans="1:10" hidden="1">
      <c r="A91" t="str">
        <f t="shared" si="2"/>
        <v>Flat LaneW26/27Dynamic</v>
      </c>
      <c r="B91" s="144" t="str">
        <f>IF(ISBLANK('Competition Data'!A91),"",'Competition Data'!A91)</f>
        <v>Flat Lane</v>
      </c>
      <c r="C91" s="142" t="str">
        <f>IF(ISBLANK('Competition Data'!H91),"",'Competition Data'!H91)</f>
        <v>ENWL-199</v>
      </c>
      <c r="D91" s="142" t="str">
        <f>IF(ISBLANK('Competition Data'!B91),"",'Competition Data'!B91)</f>
        <v>W26/27</v>
      </c>
      <c r="E91" s="142" t="str">
        <f>IF(ISBLANK('Competition Data'!C91),"",'Competition Data'!C91)</f>
        <v>Dynamic</v>
      </c>
      <c r="F91" s="142">
        <f>IF(ISBLANK('Competition Data'!G91),"",'Competition Data'!G91)</f>
        <v>5539</v>
      </c>
      <c r="G91">
        <f>IF(ISBLANK('Competition Data'!D91),"",'Competition Data'!D91)</f>
        <v>48</v>
      </c>
      <c r="H91">
        <f>IF(ISBLANK('Competition Data'!E91),"",'Competition Data'!E91)</f>
        <v>235</v>
      </c>
      <c r="I91">
        <f>IF(ISBLANK('Competition Data'!F91),"",'Competition Data'!F91)</f>
        <v>1.1100000000000001</v>
      </c>
      <c r="J91" t="str">
        <f t="shared" si="3"/>
        <v>Flat Lane (Dynamic)</v>
      </c>
    </row>
    <row r="92" spans="1:10" hidden="1">
      <c r="A92" t="str">
        <f t="shared" si="2"/>
        <v>Flat LaneW27/28Dynamic</v>
      </c>
      <c r="B92" s="144" t="str">
        <f>IF(ISBLANK('Competition Data'!A92),"",'Competition Data'!A92)</f>
        <v>Flat Lane</v>
      </c>
      <c r="C92" s="142" t="str">
        <f>IF(ISBLANK('Competition Data'!H92),"",'Competition Data'!H92)</f>
        <v>ENWL-199</v>
      </c>
      <c r="D92" s="142" t="str">
        <f>IF(ISBLANK('Competition Data'!B92),"",'Competition Data'!B92)</f>
        <v>W27/28</v>
      </c>
      <c r="E92" s="142" t="str">
        <f>IF(ISBLANK('Competition Data'!C92),"",'Competition Data'!C92)</f>
        <v>Dynamic</v>
      </c>
      <c r="F92" s="142">
        <f>IF(ISBLANK('Competition Data'!G92),"",'Competition Data'!G92)</f>
        <v>5539</v>
      </c>
      <c r="G92">
        <f>IF(ISBLANK('Competition Data'!D92),"",'Competition Data'!D92)</f>
        <v>48</v>
      </c>
      <c r="H92">
        <f>IF(ISBLANK('Competition Data'!E92),"",'Competition Data'!E92)</f>
        <v>290</v>
      </c>
      <c r="I92">
        <f>IF(ISBLANK('Competition Data'!F92),"",'Competition Data'!F92)</f>
        <v>1.27</v>
      </c>
      <c r="J92" t="str">
        <f t="shared" si="3"/>
        <v>Flat Lane (Dynamic)</v>
      </c>
    </row>
    <row r="93" spans="1:10" hidden="1">
      <c r="A93" t="str">
        <f t="shared" si="2"/>
        <v>Flat LaneFY24Restore</v>
      </c>
      <c r="B93" s="144" t="str">
        <f>IF(ISBLANK('Competition Data'!A93),"",'Competition Data'!A93)</f>
        <v>Flat Lane</v>
      </c>
      <c r="C93" s="142" t="str">
        <f>IF(ISBLANK('Competition Data'!H93),"",'Competition Data'!H93)</f>
        <v>ENWL-200</v>
      </c>
      <c r="D93" s="142" t="str">
        <f>IF(ISBLANK('Competition Data'!B93),"",'Competition Data'!B93)</f>
        <v>FY24</v>
      </c>
      <c r="E93" s="142" t="str">
        <f>IF(ISBLANK('Competition Data'!C93),"",'Competition Data'!C93)</f>
        <v>Restore</v>
      </c>
      <c r="F93" s="142">
        <f>IF(ISBLANK('Competition Data'!G93),"",'Competition Data'!G93)</f>
        <v>43877</v>
      </c>
      <c r="G93">
        <f>IF(ISBLANK('Competition Data'!D93),"",'Competition Data'!D93)</f>
        <v>100</v>
      </c>
      <c r="H93">
        <f>IF(ISBLANK('Competition Data'!E93),"",'Competition Data'!E93)</f>
        <v>0</v>
      </c>
      <c r="I93">
        <f>IF(ISBLANK('Competition Data'!F93),"",'Competition Data'!F93)</f>
        <v>3.92</v>
      </c>
      <c r="J93" t="str">
        <f t="shared" si="3"/>
        <v>Flat Lane (Restore)</v>
      </c>
    </row>
    <row r="94" spans="1:10" hidden="1">
      <c r="A94" t="str">
        <f t="shared" si="2"/>
        <v>Flat LaneFY25Restore</v>
      </c>
      <c r="B94" s="144" t="str">
        <f>IF(ISBLANK('Competition Data'!A94),"",'Competition Data'!A94)</f>
        <v>Flat Lane</v>
      </c>
      <c r="C94" s="142" t="str">
        <f>IF(ISBLANK('Competition Data'!H94),"",'Competition Data'!H94)</f>
        <v>ENWL-200</v>
      </c>
      <c r="D94" s="142" t="str">
        <f>IF(ISBLANK('Competition Data'!B94),"",'Competition Data'!B94)</f>
        <v>FY25</v>
      </c>
      <c r="E94" s="142" t="str">
        <f>IF(ISBLANK('Competition Data'!C94),"",'Competition Data'!C94)</f>
        <v>Restore</v>
      </c>
      <c r="F94" s="142">
        <f>IF(ISBLANK('Competition Data'!G94),"",'Competition Data'!G94)</f>
        <v>43877</v>
      </c>
      <c r="G94">
        <f>IF(ISBLANK('Competition Data'!D94),"",'Competition Data'!D94)</f>
        <v>100</v>
      </c>
      <c r="H94">
        <f>IF(ISBLANK('Competition Data'!E94),"",'Competition Data'!E94)</f>
        <v>0</v>
      </c>
      <c r="I94">
        <f>IF(ISBLANK('Competition Data'!F94),"",'Competition Data'!F94)</f>
        <v>3.92</v>
      </c>
      <c r="J94" t="str">
        <f t="shared" si="3"/>
        <v>Flat Lane (Restore)</v>
      </c>
    </row>
    <row r="95" spans="1:10" hidden="1">
      <c r="A95" t="str">
        <f t="shared" si="2"/>
        <v>Flat LaneFY26Restore</v>
      </c>
      <c r="B95" s="144" t="str">
        <f>IF(ISBLANK('Competition Data'!A95),"",'Competition Data'!A95)</f>
        <v>Flat Lane</v>
      </c>
      <c r="C95" s="142" t="str">
        <f>IF(ISBLANK('Competition Data'!H95),"",'Competition Data'!H95)</f>
        <v>ENWL-200</v>
      </c>
      <c r="D95" s="142" t="str">
        <f>IF(ISBLANK('Competition Data'!B95),"",'Competition Data'!B95)</f>
        <v>FY26</v>
      </c>
      <c r="E95" s="142" t="str">
        <f>IF(ISBLANK('Competition Data'!C95),"",'Competition Data'!C95)</f>
        <v>Restore</v>
      </c>
      <c r="F95" s="142">
        <f>IF(ISBLANK('Competition Data'!G95),"",'Competition Data'!G95)</f>
        <v>43877</v>
      </c>
      <c r="G95">
        <f>IF(ISBLANK('Competition Data'!D95),"",'Competition Data'!D95)</f>
        <v>100</v>
      </c>
      <c r="H95">
        <f>IF(ISBLANK('Competition Data'!E95),"",'Competition Data'!E95)</f>
        <v>0</v>
      </c>
      <c r="I95">
        <f>IF(ISBLANK('Competition Data'!F95),"",'Competition Data'!F95)</f>
        <v>3.92</v>
      </c>
      <c r="J95" t="str">
        <f t="shared" si="3"/>
        <v>Flat Lane (Restore)</v>
      </c>
    </row>
    <row r="96" spans="1:10" hidden="1">
      <c r="A96" t="str">
        <f t="shared" si="2"/>
        <v>Flat LaneFY27Restore</v>
      </c>
      <c r="B96" s="144" t="str">
        <f>IF(ISBLANK('Competition Data'!A96),"",'Competition Data'!A96)</f>
        <v>Flat Lane</v>
      </c>
      <c r="C96" s="142" t="str">
        <f>IF(ISBLANK('Competition Data'!H96),"",'Competition Data'!H96)</f>
        <v>ENWL-200</v>
      </c>
      <c r="D96" s="142" t="str">
        <f>IF(ISBLANK('Competition Data'!B96),"",'Competition Data'!B96)</f>
        <v>FY27</v>
      </c>
      <c r="E96" s="142" t="str">
        <f>IF(ISBLANK('Competition Data'!C96),"",'Competition Data'!C96)</f>
        <v>Restore</v>
      </c>
      <c r="F96" s="142">
        <f>IF(ISBLANK('Competition Data'!G96),"",'Competition Data'!G96)</f>
        <v>43877</v>
      </c>
      <c r="G96">
        <f>IF(ISBLANK('Competition Data'!D96),"",'Competition Data'!D96)</f>
        <v>100</v>
      </c>
      <c r="H96">
        <f>IF(ISBLANK('Competition Data'!E96),"",'Competition Data'!E96)</f>
        <v>0</v>
      </c>
      <c r="I96">
        <f>IF(ISBLANK('Competition Data'!F96),"",'Competition Data'!F96)</f>
        <v>3.92</v>
      </c>
      <c r="J96" t="str">
        <f t="shared" si="3"/>
        <v>Flat Lane (Restore)</v>
      </c>
    </row>
    <row r="97" spans="1:10" hidden="1">
      <c r="A97" t="str">
        <f t="shared" si="2"/>
        <v>Flat LaneFY28Restore</v>
      </c>
      <c r="B97" s="144" t="str">
        <f>IF(ISBLANK('Competition Data'!A97),"",'Competition Data'!A97)</f>
        <v>Flat Lane</v>
      </c>
      <c r="C97" s="142" t="str">
        <f>IF(ISBLANK('Competition Data'!H97),"",'Competition Data'!H97)</f>
        <v>ENWL-200</v>
      </c>
      <c r="D97" s="142" t="str">
        <f>IF(ISBLANK('Competition Data'!B97),"",'Competition Data'!B97)</f>
        <v>FY28</v>
      </c>
      <c r="E97" s="142" t="str">
        <f>IF(ISBLANK('Competition Data'!C97),"",'Competition Data'!C97)</f>
        <v>Restore</v>
      </c>
      <c r="F97" s="142">
        <f>IF(ISBLANK('Competition Data'!G97),"",'Competition Data'!G97)</f>
        <v>43877</v>
      </c>
      <c r="G97">
        <f>IF(ISBLANK('Competition Data'!D97),"",'Competition Data'!D97)</f>
        <v>100</v>
      </c>
      <c r="H97">
        <f>IF(ISBLANK('Competition Data'!E97),"",'Competition Data'!E97)</f>
        <v>0</v>
      </c>
      <c r="I97">
        <f>IF(ISBLANK('Competition Data'!F97),"",'Competition Data'!F97)</f>
        <v>3.92</v>
      </c>
      <c r="J97" t="str">
        <f t="shared" si="3"/>
        <v>Flat Lane (Restore)</v>
      </c>
    </row>
    <row r="98" spans="1:10" hidden="1">
      <c r="A98" t="str">
        <f t="shared" si="2"/>
        <v>GillsrowFY24Restore</v>
      </c>
      <c r="B98" s="144" t="str">
        <f>IF(ISBLANK('Competition Data'!A98),"",'Competition Data'!A98)</f>
        <v>Gillsrow</v>
      </c>
      <c r="C98" s="142" t="str">
        <f>IF(ISBLANK('Competition Data'!H98),"",'Competition Data'!H98)</f>
        <v>ENWL-201</v>
      </c>
      <c r="D98" s="142" t="str">
        <f>IF(ISBLANK('Competition Data'!B98),"",'Competition Data'!B98)</f>
        <v>FY24</v>
      </c>
      <c r="E98" s="142" t="str">
        <f>IF(ISBLANK('Competition Data'!C98),"",'Competition Data'!C98)</f>
        <v>Restore</v>
      </c>
      <c r="F98" s="142">
        <f>IF(ISBLANK('Competition Data'!G98),"",'Competition Data'!G98)</f>
        <v>38777</v>
      </c>
      <c r="G98">
        <f>IF(ISBLANK('Competition Data'!D98),"",'Competition Data'!D98)</f>
        <v>100</v>
      </c>
      <c r="H98">
        <f>IF(ISBLANK('Competition Data'!E98),"",'Competition Data'!E98)</f>
        <v>0</v>
      </c>
      <c r="I98">
        <f>IF(ISBLANK('Competition Data'!F98),"",'Competition Data'!F98)</f>
        <v>4.67</v>
      </c>
      <c r="J98" t="str">
        <f t="shared" si="3"/>
        <v>Gillsrow (Restore)</v>
      </c>
    </row>
    <row r="99" spans="1:10" hidden="1">
      <c r="A99" t="str">
        <f t="shared" si="2"/>
        <v>GillsrowFY25Restore</v>
      </c>
      <c r="B99" s="144" t="str">
        <f>IF(ISBLANK('Competition Data'!A99),"",'Competition Data'!A99)</f>
        <v>Gillsrow</v>
      </c>
      <c r="C99" s="142" t="str">
        <f>IF(ISBLANK('Competition Data'!H99),"",'Competition Data'!H99)</f>
        <v>ENWL-201</v>
      </c>
      <c r="D99" s="142" t="str">
        <f>IF(ISBLANK('Competition Data'!B99),"",'Competition Data'!B99)</f>
        <v>FY25</v>
      </c>
      <c r="E99" s="142" t="str">
        <f>IF(ISBLANK('Competition Data'!C99),"",'Competition Data'!C99)</f>
        <v>Restore</v>
      </c>
      <c r="F99" s="142">
        <f>IF(ISBLANK('Competition Data'!G99),"",'Competition Data'!G99)</f>
        <v>38777</v>
      </c>
      <c r="G99">
        <f>IF(ISBLANK('Competition Data'!D99),"",'Competition Data'!D99)</f>
        <v>100</v>
      </c>
      <c r="H99">
        <f>IF(ISBLANK('Competition Data'!E99),"",'Competition Data'!E99)</f>
        <v>0</v>
      </c>
      <c r="I99">
        <f>IF(ISBLANK('Competition Data'!F99),"",'Competition Data'!F99)</f>
        <v>4.67</v>
      </c>
      <c r="J99" t="str">
        <f t="shared" si="3"/>
        <v>Gillsrow (Restore)</v>
      </c>
    </row>
    <row r="100" spans="1:10" hidden="1">
      <c r="A100" t="str">
        <f t="shared" si="2"/>
        <v>GillsrowFY26Restore</v>
      </c>
      <c r="B100" s="144" t="str">
        <f>IF(ISBLANK('Competition Data'!A100),"",'Competition Data'!A100)</f>
        <v>Gillsrow</v>
      </c>
      <c r="C100" s="142" t="str">
        <f>IF(ISBLANK('Competition Data'!H100),"",'Competition Data'!H100)</f>
        <v>ENWL-201</v>
      </c>
      <c r="D100" s="142" t="str">
        <f>IF(ISBLANK('Competition Data'!B100),"",'Competition Data'!B100)</f>
        <v>FY26</v>
      </c>
      <c r="E100" s="142" t="str">
        <f>IF(ISBLANK('Competition Data'!C100),"",'Competition Data'!C100)</f>
        <v>Restore</v>
      </c>
      <c r="F100" s="142">
        <f>IF(ISBLANK('Competition Data'!G100),"",'Competition Data'!G100)</f>
        <v>38777</v>
      </c>
      <c r="G100">
        <f>IF(ISBLANK('Competition Data'!D100),"",'Competition Data'!D100)</f>
        <v>100</v>
      </c>
      <c r="H100">
        <f>IF(ISBLANK('Competition Data'!E100),"",'Competition Data'!E100)</f>
        <v>0</v>
      </c>
      <c r="I100">
        <f>IF(ISBLANK('Competition Data'!F100),"",'Competition Data'!F100)</f>
        <v>4.67</v>
      </c>
      <c r="J100" t="str">
        <f t="shared" si="3"/>
        <v>Gillsrow (Restore)</v>
      </c>
    </row>
    <row r="101" spans="1:10" hidden="1">
      <c r="A101" t="str">
        <f t="shared" si="2"/>
        <v>GillsrowFY27Restore</v>
      </c>
      <c r="B101" s="144" t="str">
        <f>IF(ISBLANK('Competition Data'!A101),"",'Competition Data'!A101)</f>
        <v>Gillsrow</v>
      </c>
      <c r="C101" s="142" t="str">
        <f>IF(ISBLANK('Competition Data'!H101),"",'Competition Data'!H101)</f>
        <v>ENWL-201</v>
      </c>
      <c r="D101" s="142" t="str">
        <f>IF(ISBLANK('Competition Data'!B101),"",'Competition Data'!B101)</f>
        <v>FY27</v>
      </c>
      <c r="E101" s="142" t="str">
        <f>IF(ISBLANK('Competition Data'!C101),"",'Competition Data'!C101)</f>
        <v>Restore</v>
      </c>
      <c r="F101" s="142">
        <f>IF(ISBLANK('Competition Data'!G101),"",'Competition Data'!G101)</f>
        <v>38777</v>
      </c>
      <c r="G101">
        <f>IF(ISBLANK('Competition Data'!D101),"",'Competition Data'!D101)</f>
        <v>100</v>
      </c>
      <c r="H101">
        <f>IF(ISBLANK('Competition Data'!E101),"",'Competition Data'!E101)</f>
        <v>0</v>
      </c>
      <c r="I101">
        <f>IF(ISBLANK('Competition Data'!F101),"",'Competition Data'!F101)</f>
        <v>4.67</v>
      </c>
      <c r="J101" t="str">
        <f t="shared" si="3"/>
        <v>Gillsrow (Restore)</v>
      </c>
    </row>
    <row r="102" spans="1:10" hidden="1">
      <c r="A102" t="str">
        <f t="shared" si="2"/>
        <v>GillsrowFY28Restore</v>
      </c>
      <c r="B102" s="144" t="str">
        <f>IF(ISBLANK('Competition Data'!A102),"",'Competition Data'!A102)</f>
        <v>Gillsrow</v>
      </c>
      <c r="C102" s="142" t="str">
        <f>IF(ISBLANK('Competition Data'!H102),"",'Competition Data'!H102)</f>
        <v>ENWL-201</v>
      </c>
      <c r="D102" s="142" t="str">
        <f>IF(ISBLANK('Competition Data'!B102),"",'Competition Data'!B102)</f>
        <v>FY28</v>
      </c>
      <c r="E102" s="142" t="str">
        <f>IF(ISBLANK('Competition Data'!C102),"",'Competition Data'!C102)</f>
        <v>Restore</v>
      </c>
      <c r="F102" s="142">
        <f>IF(ISBLANK('Competition Data'!G102),"",'Competition Data'!G102)</f>
        <v>38777</v>
      </c>
      <c r="G102">
        <f>IF(ISBLANK('Competition Data'!D102),"",'Competition Data'!D102)</f>
        <v>100</v>
      </c>
      <c r="H102">
        <f>IF(ISBLANK('Competition Data'!E102),"",'Competition Data'!E102)</f>
        <v>0</v>
      </c>
      <c r="I102">
        <f>IF(ISBLANK('Competition Data'!F102),"",'Competition Data'!F102)</f>
        <v>4.67</v>
      </c>
      <c r="J102" t="str">
        <f t="shared" si="3"/>
        <v>Gillsrow (Restore)</v>
      </c>
    </row>
    <row r="103" spans="1:10" hidden="1">
      <c r="A103" t="str">
        <f t="shared" si="2"/>
        <v>Helwith BridgeFY24Restore</v>
      </c>
      <c r="B103" s="144" t="str">
        <f>IF(ISBLANK('Competition Data'!A103),"",'Competition Data'!A103)</f>
        <v>Helwith Bridge</v>
      </c>
      <c r="C103" s="142" t="str">
        <f>IF(ISBLANK('Competition Data'!H103),"",'Competition Data'!H103)</f>
        <v>ENWL-202</v>
      </c>
      <c r="D103" s="142" t="str">
        <f>IF(ISBLANK('Competition Data'!B103),"",'Competition Data'!B103)</f>
        <v>FY24</v>
      </c>
      <c r="E103" s="142" t="str">
        <f>IF(ISBLANK('Competition Data'!C103),"",'Competition Data'!C103)</f>
        <v>Restore</v>
      </c>
      <c r="F103" s="142">
        <f>IF(ISBLANK('Competition Data'!G103),"",'Competition Data'!G103)</f>
        <v>18435</v>
      </c>
      <c r="G103">
        <f>IF(ISBLANK('Competition Data'!D103),"",'Competition Data'!D103)</f>
        <v>100</v>
      </c>
      <c r="H103">
        <f>IF(ISBLANK('Competition Data'!E103),"",'Competition Data'!E103)</f>
        <v>0</v>
      </c>
      <c r="I103">
        <f>IF(ISBLANK('Competition Data'!F103),"",'Competition Data'!F103)</f>
        <v>3.11</v>
      </c>
      <c r="J103" t="str">
        <f t="shared" si="3"/>
        <v>Helwith Bridge (Restore)</v>
      </c>
    </row>
    <row r="104" spans="1:10" hidden="1">
      <c r="A104" t="str">
        <f t="shared" si="2"/>
        <v>Helwith BridgeFY25Restore</v>
      </c>
      <c r="B104" s="144" t="str">
        <f>IF(ISBLANK('Competition Data'!A104),"",'Competition Data'!A104)</f>
        <v>Helwith Bridge</v>
      </c>
      <c r="C104" s="142" t="str">
        <f>IF(ISBLANK('Competition Data'!H104),"",'Competition Data'!H104)</f>
        <v>ENWL-202</v>
      </c>
      <c r="D104" s="142" t="str">
        <f>IF(ISBLANK('Competition Data'!B104),"",'Competition Data'!B104)</f>
        <v>FY25</v>
      </c>
      <c r="E104" s="142" t="str">
        <f>IF(ISBLANK('Competition Data'!C104),"",'Competition Data'!C104)</f>
        <v>Restore</v>
      </c>
      <c r="F104" s="142">
        <f>IF(ISBLANK('Competition Data'!G104),"",'Competition Data'!G104)</f>
        <v>18435</v>
      </c>
      <c r="G104">
        <f>IF(ISBLANK('Competition Data'!D104),"",'Competition Data'!D104)</f>
        <v>100</v>
      </c>
      <c r="H104">
        <f>IF(ISBLANK('Competition Data'!E104),"",'Competition Data'!E104)</f>
        <v>0</v>
      </c>
      <c r="I104">
        <f>IF(ISBLANK('Competition Data'!F104),"",'Competition Data'!F104)</f>
        <v>3.11</v>
      </c>
      <c r="J104" t="str">
        <f t="shared" si="3"/>
        <v>Helwith Bridge (Restore)</v>
      </c>
    </row>
    <row r="105" spans="1:10" hidden="1">
      <c r="A105" t="str">
        <f t="shared" si="2"/>
        <v>Helwith BridgeFY26Restore</v>
      </c>
      <c r="B105" s="144" t="str">
        <f>IF(ISBLANK('Competition Data'!A105),"",'Competition Data'!A105)</f>
        <v>Helwith Bridge</v>
      </c>
      <c r="C105" s="142" t="str">
        <f>IF(ISBLANK('Competition Data'!H105),"",'Competition Data'!H105)</f>
        <v>ENWL-202</v>
      </c>
      <c r="D105" s="142" t="str">
        <f>IF(ISBLANK('Competition Data'!B105),"",'Competition Data'!B105)</f>
        <v>FY26</v>
      </c>
      <c r="E105" s="142" t="str">
        <f>IF(ISBLANK('Competition Data'!C105),"",'Competition Data'!C105)</f>
        <v>Restore</v>
      </c>
      <c r="F105" s="142">
        <f>IF(ISBLANK('Competition Data'!G105),"",'Competition Data'!G105)</f>
        <v>18435</v>
      </c>
      <c r="G105">
        <f>IF(ISBLANK('Competition Data'!D105),"",'Competition Data'!D105)</f>
        <v>100</v>
      </c>
      <c r="H105">
        <f>IF(ISBLANK('Competition Data'!E105),"",'Competition Data'!E105)</f>
        <v>0</v>
      </c>
      <c r="I105">
        <f>IF(ISBLANK('Competition Data'!F105),"",'Competition Data'!F105)</f>
        <v>3.11</v>
      </c>
      <c r="J105" t="str">
        <f t="shared" si="3"/>
        <v>Helwith Bridge (Restore)</v>
      </c>
    </row>
    <row r="106" spans="1:10" hidden="1">
      <c r="A106" t="str">
        <f t="shared" si="2"/>
        <v>Helwith BridgeFY27Restore</v>
      </c>
      <c r="B106" s="144" t="str">
        <f>IF(ISBLANK('Competition Data'!A106),"",'Competition Data'!A106)</f>
        <v>Helwith Bridge</v>
      </c>
      <c r="C106" s="142" t="str">
        <f>IF(ISBLANK('Competition Data'!H106),"",'Competition Data'!H106)</f>
        <v>ENWL-202</v>
      </c>
      <c r="D106" s="142" t="str">
        <f>IF(ISBLANK('Competition Data'!B106),"",'Competition Data'!B106)</f>
        <v>FY27</v>
      </c>
      <c r="E106" s="142" t="str">
        <f>IF(ISBLANK('Competition Data'!C106),"",'Competition Data'!C106)</f>
        <v>Restore</v>
      </c>
      <c r="F106" s="142">
        <f>IF(ISBLANK('Competition Data'!G106),"",'Competition Data'!G106)</f>
        <v>18435</v>
      </c>
      <c r="G106">
        <f>IF(ISBLANK('Competition Data'!D106),"",'Competition Data'!D106)</f>
        <v>100</v>
      </c>
      <c r="H106">
        <f>IF(ISBLANK('Competition Data'!E106),"",'Competition Data'!E106)</f>
        <v>0</v>
      </c>
      <c r="I106">
        <f>IF(ISBLANK('Competition Data'!F106),"",'Competition Data'!F106)</f>
        <v>3.11</v>
      </c>
      <c r="J106" t="str">
        <f t="shared" si="3"/>
        <v>Helwith Bridge (Restore)</v>
      </c>
    </row>
    <row r="107" spans="1:10" hidden="1">
      <c r="A107" t="str">
        <f t="shared" si="2"/>
        <v>Helwith BridgeFY28Restore</v>
      </c>
      <c r="B107" s="144" t="str">
        <f>IF(ISBLANK('Competition Data'!A107),"",'Competition Data'!A107)</f>
        <v>Helwith Bridge</v>
      </c>
      <c r="C107" s="142" t="str">
        <f>IF(ISBLANK('Competition Data'!H107),"",'Competition Data'!H107)</f>
        <v>ENWL-202</v>
      </c>
      <c r="D107" s="142" t="str">
        <f>IF(ISBLANK('Competition Data'!B107),"",'Competition Data'!B107)</f>
        <v>FY28</v>
      </c>
      <c r="E107" s="142" t="str">
        <f>IF(ISBLANK('Competition Data'!C107),"",'Competition Data'!C107)</f>
        <v>Restore</v>
      </c>
      <c r="F107" s="142">
        <f>IF(ISBLANK('Competition Data'!G107),"",'Competition Data'!G107)</f>
        <v>18435</v>
      </c>
      <c r="G107">
        <f>IF(ISBLANK('Competition Data'!D107),"",'Competition Data'!D107)</f>
        <v>100</v>
      </c>
      <c r="H107">
        <f>IF(ISBLANK('Competition Data'!E107),"",'Competition Data'!E107)</f>
        <v>0</v>
      </c>
      <c r="I107">
        <f>IF(ISBLANK('Competition Data'!F107),"",'Competition Data'!F107)</f>
        <v>3.11</v>
      </c>
      <c r="J107" t="str">
        <f t="shared" si="3"/>
        <v>Helwith Bridge (Restore)</v>
      </c>
    </row>
    <row r="108" spans="1:10" hidden="1">
      <c r="A108" t="str">
        <f t="shared" si="2"/>
        <v>HeywoodW24/25Dynamic</v>
      </c>
      <c r="B108" s="144" t="str">
        <f>IF(ISBLANK('Competition Data'!A108),"",'Competition Data'!A108)</f>
        <v>Heywood</v>
      </c>
      <c r="C108" s="142" t="str">
        <f>IF(ISBLANK('Competition Data'!H108),"",'Competition Data'!H108)</f>
        <v>ENWL-203</v>
      </c>
      <c r="D108" s="142" t="str">
        <f>IF(ISBLANK('Competition Data'!B108),"",'Competition Data'!B108)</f>
        <v>W24/25</v>
      </c>
      <c r="E108" s="142" t="str">
        <f>IF(ISBLANK('Competition Data'!C108),"",'Competition Data'!C108)</f>
        <v>Dynamic</v>
      </c>
      <c r="F108" s="142">
        <f>IF(ISBLANK('Competition Data'!G108),"",'Competition Data'!G108)</f>
        <v>1615</v>
      </c>
      <c r="G108">
        <f>IF(ISBLANK('Competition Data'!D108),"",'Competition Data'!D108)</f>
        <v>48</v>
      </c>
      <c r="H108">
        <f>IF(ISBLANK('Competition Data'!E108),"",'Competition Data'!E108)</f>
        <v>52</v>
      </c>
      <c r="I108">
        <f>IF(ISBLANK('Competition Data'!F108),"",'Competition Data'!F108)</f>
        <v>1.25</v>
      </c>
      <c r="J108" t="str">
        <f t="shared" si="3"/>
        <v>Heywood (Dynamic)</v>
      </c>
    </row>
    <row r="109" spans="1:10" hidden="1">
      <c r="A109" t="str">
        <f t="shared" si="2"/>
        <v>HeywoodS25Dynamic</v>
      </c>
      <c r="B109" s="144" t="str">
        <f>IF(ISBLANK('Competition Data'!A109),"",'Competition Data'!A109)</f>
        <v>Heywood</v>
      </c>
      <c r="C109" s="142" t="str">
        <f>IF(ISBLANK('Competition Data'!H109),"",'Competition Data'!H109)</f>
        <v>ENWL-203</v>
      </c>
      <c r="D109" s="142" t="str">
        <f>IF(ISBLANK('Competition Data'!B109),"",'Competition Data'!B109)</f>
        <v>S25</v>
      </c>
      <c r="E109" s="142" t="str">
        <f>IF(ISBLANK('Competition Data'!C109),"",'Competition Data'!C109)</f>
        <v>Dynamic</v>
      </c>
      <c r="F109" s="142">
        <f>IF(ISBLANK('Competition Data'!G109),"",'Competition Data'!G109)</f>
        <v>458</v>
      </c>
      <c r="G109">
        <f>IF(ISBLANK('Competition Data'!D109),"",'Competition Data'!D109)</f>
        <v>48</v>
      </c>
      <c r="H109">
        <f>IF(ISBLANK('Competition Data'!E109),"",'Competition Data'!E109)</f>
        <v>442</v>
      </c>
      <c r="I109">
        <f>IF(ISBLANK('Competition Data'!F109),"",'Competition Data'!F109)</f>
        <v>2.63</v>
      </c>
      <c r="J109" t="str">
        <f t="shared" si="3"/>
        <v>Heywood (Dynamic)</v>
      </c>
    </row>
    <row r="110" spans="1:10" hidden="1">
      <c r="A110" t="str">
        <f t="shared" si="2"/>
        <v>HeywoodW25/26Restore</v>
      </c>
      <c r="B110" s="144" t="str">
        <f>IF(ISBLANK('Competition Data'!A110),"",'Competition Data'!A110)</f>
        <v>Heywood</v>
      </c>
      <c r="C110" s="142" t="str">
        <f>IF(ISBLANK('Competition Data'!H110),"",'Competition Data'!H110)</f>
        <v>ENWL-204</v>
      </c>
      <c r="D110" s="142" t="str">
        <f>IF(ISBLANK('Competition Data'!B110),"",'Competition Data'!B110)</f>
        <v>W25/26</v>
      </c>
      <c r="E110" s="142" t="str">
        <f>IF(ISBLANK('Competition Data'!C110),"",'Competition Data'!C110)</f>
        <v>Restore</v>
      </c>
      <c r="F110" s="142">
        <f>IF(ISBLANK('Competition Data'!G110),"",'Competition Data'!G110)</f>
        <v>128402</v>
      </c>
      <c r="G110">
        <f>IF(ISBLANK('Competition Data'!D110),"",'Competition Data'!D110)</f>
        <v>100</v>
      </c>
      <c r="H110">
        <f>IF(ISBLANK('Competition Data'!E110),"",'Competition Data'!E110)</f>
        <v>0</v>
      </c>
      <c r="I110">
        <f>IF(ISBLANK('Competition Data'!F110),"",'Competition Data'!F110)</f>
        <v>12.42</v>
      </c>
      <c r="J110" t="str">
        <f t="shared" si="3"/>
        <v>Heywood (Restore)</v>
      </c>
    </row>
    <row r="111" spans="1:10" hidden="1">
      <c r="A111" t="str">
        <f t="shared" si="2"/>
        <v>HeywoodW25/26Secure</v>
      </c>
      <c r="B111" s="144" t="str">
        <f>IF(ISBLANK('Competition Data'!A111),"",'Competition Data'!A111)</f>
        <v>Heywood</v>
      </c>
      <c r="C111" s="142" t="str">
        <f>IF(ISBLANK('Competition Data'!H111),"",'Competition Data'!H111)</f>
        <v>ENWL-205</v>
      </c>
      <c r="D111" s="142" t="str">
        <f>IF(ISBLANK('Competition Data'!B111),"",'Competition Data'!B111)</f>
        <v>W25/26</v>
      </c>
      <c r="E111" s="142" t="str">
        <f>IF(ISBLANK('Competition Data'!C111),"",'Competition Data'!C111)</f>
        <v>Secure</v>
      </c>
      <c r="F111" s="142">
        <f>IF(ISBLANK('Competition Data'!G111),"",'Competition Data'!G111)</f>
        <v>1158</v>
      </c>
      <c r="G111">
        <f>IF(ISBLANK('Competition Data'!D111),"",'Competition Data'!D111)</f>
        <v>100</v>
      </c>
      <c r="H111">
        <f>IF(ISBLANK('Competition Data'!E111),"",'Competition Data'!E111)</f>
        <v>1399</v>
      </c>
      <c r="I111">
        <f>IF(ISBLANK('Competition Data'!F111),"",'Competition Data'!F111)</f>
        <v>6.65</v>
      </c>
      <c r="J111" t="str">
        <f t="shared" si="3"/>
        <v>Heywood (Secure)</v>
      </c>
    </row>
    <row r="112" spans="1:10" hidden="1">
      <c r="A112" t="str">
        <f t="shared" si="2"/>
        <v>HeywoodS26Restore</v>
      </c>
      <c r="B112" s="144" t="str">
        <f>IF(ISBLANK('Competition Data'!A112),"",'Competition Data'!A112)</f>
        <v>Heywood</v>
      </c>
      <c r="C112" s="142" t="str">
        <f>IF(ISBLANK('Competition Data'!H112),"",'Competition Data'!H112)</f>
        <v>ENWL-204</v>
      </c>
      <c r="D112" s="142" t="str">
        <f>IF(ISBLANK('Competition Data'!B112),"",'Competition Data'!B112)</f>
        <v>S26</v>
      </c>
      <c r="E112" s="142" t="str">
        <f>IF(ISBLANK('Competition Data'!C112),"",'Competition Data'!C112)</f>
        <v>Restore</v>
      </c>
      <c r="F112" s="142">
        <f>IF(ISBLANK('Competition Data'!G112),"",'Competition Data'!G112)</f>
        <v>128402</v>
      </c>
      <c r="G112">
        <f>IF(ISBLANK('Competition Data'!D112),"",'Competition Data'!D112)</f>
        <v>100</v>
      </c>
      <c r="H112">
        <f>IF(ISBLANK('Competition Data'!E112),"",'Competition Data'!E112)</f>
        <v>0</v>
      </c>
      <c r="I112">
        <f>IF(ISBLANK('Competition Data'!F112),"",'Competition Data'!F112)</f>
        <v>12.42</v>
      </c>
      <c r="J112" t="str">
        <f t="shared" si="3"/>
        <v>Heywood (Restore)</v>
      </c>
    </row>
    <row r="113" spans="1:10" hidden="1">
      <c r="A113" t="str">
        <f t="shared" si="2"/>
        <v>HeywoodS26Secure</v>
      </c>
      <c r="B113" s="144" t="str">
        <f>IF(ISBLANK('Competition Data'!A113),"",'Competition Data'!A113)</f>
        <v>Heywood</v>
      </c>
      <c r="C113" s="142" t="str">
        <f>IF(ISBLANK('Competition Data'!H113),"",'Competition Data'!H113)</f>
        <v>ENWL-205</v>
      </c>
      <c r="D113" s="142" t="str">
        <f>IF(ISBLANK('Competition Data'!B113),"",'Competition Data'!B113)</f>
        <v>S26</v>
      </c>
      <c r="E113" s="142" t="str">
        <f>IF(ISBLANK('Competition Data'!C113),"",'Competition Data'!C113)</f>
        <v>Secure</v>
      </c>
      <c r="F113" s="142">
        <f>IF(ISBLANK('Competition Data'!G113),"",'Competition Data'!G113)</f>
        <v>646</v>
      </c>
      <c r="G113">
        <f>IF(ISBLANK('Competition Data'!D113),"",'Competition Data'!D113)</f>
        <v>300</v>
      </c>
      <c r="H113">
        <f>IF(ISBLANK('Competition Data'!E113),"",'Competition Data'!E113)</f>
        <v>3131</v>
      </c>
      <c r="I113">
        <f>IF(ISBLANK('Competition Data'!F113),"",'Competition Data'!F113)</f>
        <v>11.1</v>
      </c>
      <c r="J113" t="str">
        <f t="shared" si="3"/>
        <v>Heywood (Secure)</v>
      </c>
    </row>
    <row r="114" spans="1:10" hidden="1">
      <c r="A114" t="str">
        <f t="shared" si="2"/>
        <v>HeywoodW26/27Restore</v>
      </c>
      <c r="B114" s="144" t="str">
        <f>IF(ISBLANK('Competition Data'!A114),"",'Competition Data'!A114)</f>
        <v>Heywood</v>
      </c>
      <c r="C114" s="142" t="str">
        <f>IF(ISBLANK('Competition Data'!H114),"",'Competition Data'!H114)</f>
        <v>ENWL-204</v>
      </c>
      <c r="D114" s="142" t="str">
        <f>IF(ISBLANK('Competition Data'!B114),"",'Competition Data'!B114)</f>
        <v>W26/27</v>
      </c>
      <c r="E114" s="142" t="str">
        <f>IF(ISBLANK('Competition Data'!C114),"",'Competition Data'!C114)</f>
        <v>Restore</v>
      </c>
      <c r="F114" s="142">
        <f>IF(ISBLANK('Competition Data'!G114),"",'Competition Data'!G114)</f>
        <v>128402</v>
      </c>
      <c r="G114">
        <f>IF(ISBLANK('Competition Data'!D114),"",'Competition Data'!D114)</f>
        <v>100</v>
      </c>
      <c r="H114">
        <f>IF(ISBLANK('Competition Data'!E114),"",'Competition Data'!E114)</f>
        <v>0</v>
      </c>
      <c r="I114">
        <f>IF(ISBLANK('Competition Data'!F114),"",'Competition Data'!F114)</f>
        <v>12.42</v>
      </c>
      <c r="J114" t="str">
        <f t="shared" si="3"/>
        <v>Heywood (Restore)</v>
      </c>
    </row>
    <row r="115" spans="1:10" hidden="1">
      <c r="A115" t="str">
        <f t="shared" si="2"/>
        <v>HeywoodW26/27Secure</v>
      </c>
      <c r="B115" s="144" t="str">
        <f>IF(ISBLANK('Competition Data'!A115),"",'Competition Data'!A115)</f>
        <v>Heywood</v>
      </c>
      <c r="C115" s="142" t="str">
        <f>IF(ISBLANK('Competition Data'!H115),"",'Competition Data'!H115)</f>
        <v>ENWL-205</v>
      </c>
      <c r="D115" s="142" t="str">
        <f>IF(ISBLANK('Competition Data'!B115),"",'Competition Data'!B115)</f>
        <v>W26/27</v>
      </c>
      <c r="E115" s="142" t="str">
        <f>IF(ISBLANK('Competition Data'!C115),"",'Competition Data'!C115)</f>
        <v>Secure</v>
      </c>
      <c r="F115" s="142">
        <f>IF(ISBLANK('Competition Data'!G115),"",'Competition Data'!G115)</f>
        <v>970</v>
      </c>
      <c r="G115">
        <f>IF(ISBLANK('Competition Data'!D115),"",'Competition Data'!D115)</f>
        <v>300</v>
      </c>
      <c r="H115">
        <f>IF(ISBLANK('Competition Data'!E115),"",'Competition Data'!E115)</f>
        <v>3861</v>
      </c>
      <c r="I115">
        <f>IF(ISBLANK('Competition Data'!F115),"",'Competition Data'!F115)</f>
        <v>16.670000000000002</v>
      </c>
      <c r="J115" t="str">
        <f t="shared" si="3"/>
        <v>Heywood (Secure)</v>
      </c>
    </row>
    <row r="116" spans="1:10" hidden="1">
      <c r="A116" t="str">
        <f t="shared" si="2"/>
        <v>HeywoodS27Restore</v>
      </c>
      <c r="B116" s="144" t="str">
        <f>IF(ISBLANK('Competition Data'!A116),"",'Competition Data'!A116)</f>
        <v>Heywood</v>
      </c>
      <c r="C116" s="142" t="str">
        <f>IF(ISBLANK('Competition Data'!H116),"",'Competition Data'!H116)</f>
        <v>ENWL-204</v>
      </c>
      <c r="D116" s="142" t="str">
        <f>IF(ISBLANK('Competition Data'!B116),"",'Competition Data'!B116)</f>
        <v>S27</v>
      </c>
      <c r="E116" s="142" t="str">
        <f>IF(ISBLANK('Competition Data'!C116),"",'Competition Data'!C116)</f>
        <v>Restore</v>
      </c>
      <c r="F116" s="142">
        <f>IF(ISBLANK('Competition Data'!G116),"",'Competition Data'!G116)</f>
        <v>128402</v>
      </c>
      <c r="G116">
        <f>IF(ISBLANK('Competition Data'!D116),"",'Competition Data'!D116)</f>
        <v>100</v>
      </c>
      <c r="H116">
        <f>IF(ISBLANK('Competition Data'!E116),"",'Competition Data'!E116)</f>
        <v>0</v>
      </c>
      <c r="I116">
        <f>IF(ISBLANK('Competition Data'!F116),"",'Competition Data'!F116)</f>
        <v>12.42</v>
      </c>
      <c r="J116" t="str">
        <f t="shared" si="3"/>
        <v>Heywood (Restore)</v>
      </c>
    </row>
    <row r="117" spans="1:10" hidden="1">
      <c r="A117" t="str">
        <f t="shared" si="2"/>
        <v>HeywoodS27Secure</v>
      </c>
      <c r="B117" s="144" t="str">
        <f>IF(ISBLANK('Competition Data'!A117),"",'Competition Data'!A117)</f>
        <v>Heywood</v>
      </c>
      <c r="C117" s="142" t="str">
        <f>IF(ISBLANK('Competition Data'!H117),"",'Competition Data'!H117)</f>
        <v>ENWL-205</v>
      </c>
      <c r="D117" s="142" t="str">
        <f>IF(ISBLANK('Competition Data'!B117),"",'Competition Data'!B117)</f>
        <v>S27</v>
      </c>
      <c r="E117" s="142" t="str">
        <f>IF(ISBLANK('Competition Data'!C117),"",'Competition Data'!C117)</f>
        <v>Secure</v>
      </c>
      <c r="F117" s="142">
        <f>IF(ISBLANK('Competition Data'!G117),"",'Competition Data'!G117)</f>
        <v>660</v>
      </c>
      <c r="G117">
        <f>IF(ISBLANK('Competition Data'!D117),"",'Competition Data'!D117)</f>
        <v>300</v>
      </c>
      <c r="H117">
        <f>IF(ISBLANK('Competition Data'!E117),"",'Competition Data'!E117)</f>
        <v>3428</v>
      </c>
      <c r="I117">
        <f>IF(ISBLANK('Competition Data'!F117),"",'Competition Data'!F117)</f>
        <v>13.43</v>
      </c>
      <c r="J117" t="str">
        <f t="shared" si="3"/>
        <v>Heywood (Secure)</v>
      </c>
    </row>
    <row r="118" spans="1:10" hidden="1">
      <c r="A118" t="str">
        <f t="shared" si="2"/>
        <v>HeywoodW27/28Restore</v>
      </c>
      <c r="B118" s="144" t="str">
        <f>IF(ISBLANK('Competition Data'!A118),"",'Competition Data'!A118)</f>
        <v>Heywood</v>
      </c>
      <c r="C118" s="142" t="str">
        <f>IF(ISBLANK('Competition Data'!H118),"",'Competition Data'!H118)</f>
        <v>ENWL-204</v>
      </c>
      <c r="D118" s="142" t="str">
        <f>IF(ISBLANK('Competition Data'!B118),"",'Competition Data'!B118)</f>
        <v>W27/28</v>
      </c>
      <c r="E118" s="142" t="str">
        <f>IF(ISBLANK('Competition Data'!C118),"",'Competition Data'!C118)</f>
        <v>Restore</v>
      </c>
      <c r="F118" s="142">
        <f>IF(ISBLANK('Competition Data'!G118),"",'Competition Data'!G118)</f>
        <v>128402</v>
      </c>
      <c r="G118">
        <f>IF(ISBLANK('Competition Data'!D118),"",'Competition Data'!D118)</f>
        <v>100</v>
      </c>
      <c r="H118">
        <f>IF(ISBLANK('Competition Data'!E118),"",'Competition Data'!E118)</f>
        <v>0</v>
      </c>
      <c r="I118">
        <f>IF(ISBLANK('Competition Data'!F118),"",'Competition Data'!F118)</f>
        <v>12.42</v>
      </c>
      <c r="J118" t="str">
        <f t="shared" si="3"/>
        <v>Heywood (Restore)</v>
      </c>
    </row>
    <row r="119" spans="1:10" hidden="1">
      <c r="A119" t="str">
        <f t="shared" si="2"/>
        <v>HeywoodW27/28Secure</v>
      </c>
      <c r="B119" s="144" t="str">
        <f>IF(ISBLANK('Competition Data'!A119),"",'Competition Data'!A119)</f>
        <v>Heywood</v>
      </c>
      <c r="C119" s="142" t="str">
        <f>IF(ISBLANK('Competition Data'!H119),"",'Competition Data'!H119)</f>
        <v>ENWL-205</v>
      </c>
      <c r="D119" s="142" t="str">
        <f>IF(ISBLANK('Competition Data'!B119),"",'Competition Data'!B119)</f>
        <v>W27/28</v>
      </c>
      <c r="E119" s="142" t="str">
        <f>IF(ISBLANK('Competition Data'!C119),"",'Competition Data'!C119)</f>
        <v>Secure</v>
      </c>
      <c r="F119" s="142">
        <f>IF(ISBLANK('Competition Data'!G119),"",'Competition Data'!G119)</f>
        <v>955</v>
      </c>
      <c r="G119">
        <f>IF(ISBLANK('Competition Data'!D119),"",'Competition Data'!D119)</f>
        <v>400</v>
      </c>
      <c r="H119">
        <f>IF(ISBLANK('Competition Data'!E119),"",'Competition Data'!E119)</f>
        <v>4294</v>
      </c>
      <c r="I119">
        <f>IF(ISBLANK('Competition Data'!F119),"",'Competition Data'!F119)</f>
        <v>19.43</v>
      </c>
      <c r="J119" t="str">
        <f t="shared" si="3"/>
        <v>Heywood (Secure)</v>
      </c>
    </row>
    <row r="120" spans="1:10" hidden="1">
      <c r="A120" t="str">
        <f t="shared" si="2"/>
        <v>IngletonFY24Restore</v>
      </c>
      <c r="B120" s="144" t="str">
        <f>IF(ISBLANK('Competition Data'!A120),"",'Competition Data'!A120)</f>
        <v>Ingleton</v>
      </c>
      <c r="C120" s="142" t="str">
        <f>IF(ISBLANK('Competition Data'!H120),"",'Competition Data'!H120)</f>
        <v>ENWL-206</v>
      </c>
      <c r="D120" s="142" t="str">
        <f>IF(ISBLANK('Competition Data'!B120),"",'Competition Data'!B120)</f>
        <v>FY24</v>
      </c>
      <c r="E120" s="142" t="str">
        <f>IF(ISBLANK('Competition Data'!C120),"",'Competition Data'!C120)</f>
        <v>Restore</v>
      </c>
      <c r="F120" s="142">
        <f>IF(ISBLANK('Competition Data'!G120),"",'Competition Data'!G120)</f>
        <v>31668</v>
      </c>
      <c r="G120">
        <f>IF(ISBLANK('Competition Data'!D120),"",'Competition Data'!D120)</f>
        <v>100</v>
      </c>
      <c r="H120">
        <f>IF(ISBLANK('Competition Data'!E120),"",'Competition Data'!E120)</f>
        <v>0</v>
      </c>
      <c r="I120">
        <f>IF(ISBLANK('Competition Data'!F120),"",'Competition Data'!F120)</f>
        <v>2.27</v>
      </c>
      <c r="J120" t="str">
        <f t="shared" si="3"/>
        <v>Ingleton (Restore)</v>
      </c>
    </row>
    <row r="121" spans="1:10" hidden="1">
      <c r="A121" t="str">
        <f t="shared" si="2"/>
        <v>IngletonFY25Restore</v>
      </c>
      <c r="B121" s="144" t="str">
        <f>IF(ISBLANK('Competition Data'!A121),"",'Competition Data'!A121)</f>
        <v>Ingleton</v>
      </c>
      <c r="C121" s="142" t="str">
        <f>IF(ISBLANK('Competition Data'!H121),"",'Competition Data'!H121)</f>
        <v>ENWL-206</v>
      </c>
      <c r="D121" s="142" t="str">
        <f>IF(ISBLANK('Competition Data'!B121),"",'Competition Data'!B121)</f>
        <v>FY25</v>
      </c>
      <c r="E121" s="142" t="str">
        <f>IF(ISBLANK('Competition Data'!C121),"",'Competition Data'!C121)</f>
        <v>Restore</v>
      </c>
      <c r="F121" s="142">
        <f>IF(ISBLANK('Competition Data'!G121),"",'Competition Data'!G121)</f>
        <v>31668</v>
      </c>
      <c r="G121">
        <f>IF(ISBLANK('Competition Data'!D121),"",'Competition Data'!D121)</f>
        <v>100</v>
      </c>
      <c r="H121">
        <f>IF(ISBLANK('Competition Data'!E121),"",'Competition Data'!E121)</f>
        <v>0</v>
      </c>
      <c r="I121">
        <f>IF(ISBLANK('Competition Data'!F121),"",'Competition Data'!F121)</f>
        <v>2.27</v>
      </c>
      <c r="J121" t="str">
        <f t="shared" si="3"/>
        <v>Ingleton (Restore)</v>
      </c>
    </row>
    <row r="122" spans="1:10" hidden="1">
      <c r="A122" t="str">
        <f t="shared" si="2"/>
        <v>IngletonFY26Restore</v>
      </c>
      <c r="B122" s="144" t="str">
        <f>IF(ISBLANK('Competition Data'!A122),"",'Competition Data'!A122)</f>
        <v>Ingleton</v>
      </c>
      <c r="C122" s="142" t="str">
        <f>IF(ISBLANK('Competition Data'!H122),"",'Competition Data'!H122)</f>
        <v>ENWL-206</v>
      </c>
      <c r="D122" s="142" t="str">
        <f>IF(ISBLANK('Competition Data'!B122),"",'Competition Data'!B122)</f>
        <v>FY26</v>
      </c>
      <c r="E122" s="142" t="str">
        <f>IF(ISBLANK('Competition Data'!C122),"",'Competition Data'!C122)</f>
        <v>Restore</v>
      </c>
      <c r="F122" s="142">
        <f>IF(ISBLANK('Competition Data'!G122),"",'Competition Data'!G122)</f>
        <v>31668</v>
      </c>
      <c r="G122">
        <f>IF(ISBLANK('Competition Data'!D122),"",'Competition Data'!D122)</f>
        <v>100</v>
      </c>
      <c r="H122">
        <f>IF(ISBLANK('Competition Data'!E122),"",'Competition Data'!E122)</f>
        <v>0</v>
      </c>
      <c r="I122">
        <f>IF(ISBLANK('Competition Data'!F122),"",'Competition Data'!F122)</f>
        <v>2.27</v>
      </c>
      <c r="J122" t="str">
        <f t="shared" si="3"/>
        <v>Ingleton (Restore)</v>
      </c>
    </row>
    <row r="123" spans="1:10" hidden="1">
      <c r="A123" t="str">
        <f t="shared" si="2"/>
        <v>IngletonFY27Restore</v>
      </c>
      <c r="B123" s="144" t="str">
        <f>IF(ISBLANK('Competition Data'!A123),"",'Competition Data'!A123)</f>
        <v>Ingleton</v>
      </c>
      <c r="C123" s="142" t="str">
        <f>IF(ISBLANK('Competition Data'!H123),"",'Competition Data'!H123)</f>
        <v>ENWL-206</v>
      </c>
      <c r="D123" s="142" t="str">
        <f>IF(ISBLANK('Competition Data'!B123),"",'Competition Data'!B123)</f>
        <v>FY27</v>
      </c>
      <c r="E123" s="142" t="str">
        <f>IF(ISBLANK('Competition Data'!C123),"",'Competition Data'!C123)</f>
        <v>Restore</v>
      </c>
      <c r="F123" s="142">
        <f>IF(ISBLANK('Competition Data'!G123),"",'Competition Data'!G123)</f>
        <v>31668</v>
      </c>
      <c r="G123">
        <f>IF(ISBLANK('Competition Data'!D123),"",'Competition Data'!D123)</f>
        <v>100</v>
      </c>
      <c r="H123">
        <f>IF(ISBLANK('Competition Data'!E123),"",'Competition Data'!E123)</f>
        <v>0</v>
      </c>
      <c r="I123">
        <f>IF(ISBLANK('Competition Data'!F123),"",'Competition Data'!F123)</f>
        <v>2.27</v>
      </c>
      <c r="J123" t="str">
        <f t="shared" si="3"/>
        <v>Ingleton (Restore)</v>
      </c>
    </row>
    <row r="124" spans="1:10" hidden="1">
      <c r="A124" t="str">
        <f t="shared" si="2"/>
        <v>IngletonFY28Restore</v>
      </c>
      <c r="B124" s="144" t="str">
        <f>IF(ISBLANK('Competition Data'!A124),"",'Competition Data'!A124)</f>
        <v>Ingleton</v>
      </c>
      <c r="C124" s="142" t="str">
        <f>IF(ISBLANK('Competition Data'!H124),"",'Competition Data'!H124)</f>
        <v>ENWL-206</v>
      </c>
      <c r="D124" s="142" t="str">
        <f>IF(ISBLANK('Competition Data'!B124),"",'Competition Data'!B124)</f>
        <v>FY28</v>
      </c>
      <c r="E124" s="142" t="str">
        <f>IF(ISBLANK('Competition Data'!C124),"",'Competition Data'!C124)</f>
        <v>Restore</v>
      </c>
      <c r="F124" s="142">
        <f>IF(ISBLANK('Competition Data'!G124),"",'Competition Data'!G124)</f>
        <v>31668</v>
      </c>
      <c r="G124">
        <f>IF(ISBLANK('Competition Data'!D124),"",'Competition Data'!D124)</f>
        <v>100</v>
      </c>
      <c r="H124">
        <f>IF(ISBLANK('Competition Data'!E124),"",'Competition Data'!E124)</f>
        <v>0</v>
      </c>
      <c r="I124">
        <f>IF(ISBLANK('Competition Data'!F124),"",'Competition Data'!F124)</f>
        <v>2.27</v>
      </c>
      <c r="J124" t="str">
        <f t="shared" si="3"/>
        <v>Ingleton (Restore)</v>
      </c>
    </row>
    <row r="125" spans="1:10" hidden="1">
      <c r="A125" t="str">
        <f t="shared" si="2"/>
        <v>MarpleFY24Restore</v>
      </c>
      <c r="B125" s="144" t="str">
        <f>IF(ISBLANK('Competition Data'!A125),"",'Competition Data'!A125)</f>
        <v>Marple</v>
      </c>
      <c r="C125" s="142" t="str">
        <f>IF(ISBLANK('Competition Data'!H125),"",'Competition Data'!H125)</f>
        <v>ENWL-207</v>
      </c>
      <c r="D125" s="142" t="str">
        <f>IF(ISBLANK('Competition Data'!B125),"",'Competition Data'!B125)</f>
        <v>FY24</v>
      </c>
      <c r="E125" s="142" t="str">
        <f>IF(ISBLANK('Competition Data'!C125),"",'Competition Data'!C125)</f>
        <v>Restore</v>
      </c>
      <c r="F125" s="142">
        <f>IF(ISBLANK('Competition Data'!G125),"",'Competition Data'!G125)</f>
        <v>72834</v>
      </c>
      <c r="G125">
        <f>IF(ISBLANK('Competition Data'!D125),"",'Competition Data'!D125)</f>
        <v>100</v>
      </c>
      <c r="H125">
        <f>IF(ISBLANK('Competition Data'!E125),"",'Competition Data'!E125)</f>
        <v>0</v>
      </c>
      <c r="I125">
        <f>IF(ISBLANK('Competition Data'!F125),"",'Competition Data'!F125)</f>
        <v>4.67</v>
      </c>
      <c r="J125" t="str">
        <f t="shared" si="3"/>
        <v>Marple (Restore)</v>
      </c>
    </row>
    <row r="126" spans="1:10" hidden="1">
      <c r="A126" t="str">
        <f t="shared" si="2"/>
        <v>MarpleFY25Restore</v>
      </c>
      <c r="B126" s="144" t="str">
        <f>IF(ISBLANK('Competition Data'!A126),"",'Competition Data'!A126)</f>
        <v>Marple</v>
      </c>
      <c r="C126" s="142" t="str">
        <f>IF(ISBLANK('Competition Data'!H126),"",'Competition Data'!H126)</f>
        <v>ENWL-207</v>
      </c>
      <c r="D126" s="142" t="str">
        <f>IF(ISBLANK('Competition Data'!B126),"",'Competition Data'!B126)</f>
        <v>FY25</v>
      </c>
      <c r="E126" s="142" t="str">
        <f>IF(ISBLANK('Competition Data'!C126),"",'Competition Data'!C126)</f>
        <v>Restore</v>
      </c>
      <c r="F126" s="142">
        <f>IF(ISBLANK('Competition Data'!G126),"",'Competition Data'!G126)</f>
        <v>72834</v>
      </c>
      <c r="G126">
        <f>IF(ISBLANK('Competition Data'!D126),"",'Competition Data'!D126)</f>
        <v>100</v>
      </c>
      <c r="H126">
        <f>IF(ISBLANK('Competition Data'!E126),"",'Competition Data'!E126)</f>
        <v>0</v>
      </c>
      <c r="I126">
        <f>IF(ISBLANK('Competition Data'!F126),"",'Competition Data'!F126)</f>
        <v>4.67</v>
      </c>
      <c r="J126" t="str">
        <f t="shared" si="3"/>
        <v>Marple (Restore)</v>
      </c>
    </row>
    <row r="127" spans="1:10" hidden="1">
      <c r="A127" t="str">
        <f t="shared" si="2"/>
        <v>MarpleFY26Restore</v>
      </c>
      <c r="B127" s="144" t="str">
        <f>IF(ISBLANK('Competition Data'!A127),"",'Competition Data'!A127)</f>
        <v>Marple</v>
      </c>
      <c r="C127" s="142" t="str">
        <f>IF(ISBLANK('Competition Data'!H127),"",'Competition Data'!H127)</f>
        <v>ENWL-207</v>
      </c>
      <c r="D127" s="142" t="str">
        <f>IF(ISBLANK('Competition Data'!B127),"",'Competition Data'!B127)</f>
        <v>FY26</v>
      </c>
      <c r="E127" s="142" t="str">
        <f>IF(ISBLANK('Competition Data'!C127),"",'Competition Data'!C127)</f>
        <v>Restore</v>
      </c>
      <c r="F127" s="142">
        <f>IF(ISBLANK('Competition Data'!G127),"",'Competition Data'!G127)</f>
        <v>72834</v>
      </c>
      <c r="G127">
        <f>IF(ISBLANK('Competition Data'!D127),"",'Competition Data'!D127)</f>
        <v>100</v>
      </c>
      <c r="H127">
        <f>IF(ISBLANK('Competition Data'!E127),"",'Competition Data'!E127)</f>
        <v>0</v>
      </c>
      <c r="I127">
        <f>IF(ISBLANK('Competition Data'!F127),"",'Competition Data'!F127)</f>
        <v>4.67</v>
      </c>
      <c r="J127" t="str">
        <f t="shared" si="3"/>
        <v>Marple (Restore)</v>
      </c>
    </row>
    <row r="128" spans="1:10" hidden="1">
      <c r="A128" t="str">
        <f t="shared" si="2"/>
        <v>MarpleFY27Restore</v>
      </c>
      <c r="B128" s="144" t="str">
        <f>IF(ISBLANK('Competition Data'!A128),"",'Competition Data'!A128)</f>
        <v>Marple</v>
      </c>
      <c r="C128" s="142" t="str">
        <f>IF(ISBLANK('Competition Data'!H128),"",'Competition Data'!H128)</f>
        <v>ENWL-207</v>
      </c>
      <c r="D128" s="142" t="str">
        <f>IF(ISBLANK('Competition Data'!B128),"",'Competition Data'!B128)</f>
        <v>FY27</v>
      </c>
      <c r="E128" s="142" t="str">
        <f>IF(ISBLANK('Competition Data'!C128),"",'Competition Data'!C128)</f>
        <v>Restore</v>
      </c>
      <c r="F128" s="142">
        <f>IF(ISBLANK('Competition Data'!G128),"",'Competition Data'!G128)</f>
        <v>72834</v>
      </c>
      <c r="G128">
        <f>IF(ISBLANK('Competition Data'!D128),"",'Competition Data'!D128)</f>
        <v>100</v>
      </c>
      <c r="H128">
        <f>IF(ISBLANK('Competition Data'!E128),"",'Competition Data'!E128)</f>
        <v>0</v>
      </c>
      <c r="I128">
        <f>IF(ISBLANK('Competition Data'!F128),"",'Competition Data'!F128)</f>
        <v>4.67</v>
      </c>
      <c r="J128" t="str">
        <f t="shared" si="3"/>
        <v>Marple (Restore)</v>
      </c>
    </row>
    <row r="129" spans="1:10" hidden="1">
      <c r="A129" t="str">
        <f t="shared" si="2"/>
        <v>MarpleFY28Restore</v>
      </c>
      <c r="B129" s="144" t="str">
        <f>IF(ISBLANK('Competition Data'!A129),"",'Competition Data'!A129)</f>
        <v>Marple</v>
      </c>
      <c r="C129" s="142" t="str">
        <f>IF(ISBLANK('Competition Data'!H129),"",'Competition Data'!H129)</f>
        <v>ENWL-207</v>
      </c>
      <c r="D129" s="142" t="str">
        <f>IF(ISBLANK('Competition Data'!B129),"",'Competition Data'!B129)</f>
        <v>FY28</v>
      </c>
      <c r="E129" s="142" t="str">
        <f>IF(ISBLANK('Competition Data'!C129),"",'Competition Data'!C129)</f>
        <v>Restore</v>
      </c>
      <c r="F129" s="142">
        <f>IF(ISBLANK('Competition Data'!G129),"",'Competition Data'!G129)</f>
        <v>72834</v>
      </c>
      <c r="G129">
        <f>IF(ISBLANK('Competition Data'!D129),"",'Competition Data'!D129)</f>
        <v>100</v>
      </c>
      <c r="H129">
        <f>IF(ISBLANK('Competition Data'!E129),"",'Competition Data'!E129)</f>
        <v>0</v>
      </c>
      <c r="I129">
        <f>IF(ISBLANK('Competition Data'!F129),"",'Competition Data'!F129)</f>
        <v>4.67</v>
      </c>
      <c r="J129" t="str">
        <f t="shared" si="3"/>
        <v>Marple (Restore)</v>
      </c>
    </row>
    <row r="130" spans="1:10" hidden="1">
      <c r="A130" t="str">
        <f t="shared" si="2"/>
        <v>MellingFY24Restore</v>
      </c>
      <c r="B130" s="144" t="str">
        <f>IF(ISBLANK('Competition Data'!A130),"",'Competition Data'!A130)</f>
        <v>Melling</v>
      </c>
      <c r="C130" s="142" t="str">
        <f>IF(ISBLANK('Competition Data'!H130),"",'Competition Data'!H130)</f>
        <v>ENWL-208</v>
      </c>
      <c r="D130" s="142" t="str">
        <f>IF(ISBLANK('Competition Data'!B130),"",'Competition Data'!B130)</f>
        <v>FY24</v>
      </c>
      <c r="E130" s="142" t="str">
        <f>IF(ISBLANK('Competition Data'!C130),"",'Competition Data'!C130)</f>
        <v>Restore</v>
      </c>
      <c r="F130" s="142">
        <f>IF(ISBLANK('Competition Data'!G130),"",'Competition Data'!G130)</f>
        <v>25119</v>
      </c>
      <c r="G130">
        <f>IF(ISBLANK('Competition Data'!D130),"",'Competition Data'!D130)</f>
        <v>100</v>
      </c>
      <c r="H130">
        <f>IF(ISBLANK('Competition Data'!E130),"",'Competition Data'!E130)</f>
        <v>0</v>
      </c>
      <c r="I130">
        <f>IF(ISBLANK('Competition Data'!F130),"",'Competition Data'!F130)</f>
        <v>2.23</v>
      </c>
      <c r="J130" t="str">
        <f t="shared" si="3"/>
        <v>Melling (Restore)</v>
      </c>
    </row>
    <row r="131" spans="1:10" hidden="1">
      <c r="A131" t="str">
        <f t="shared" ref="A131:A194" si="4">CONCATENATE(B131,D131,E131)</f>
        <v>MellingFY25Restore</v>
      </c>
      <c r="B131" s="144" t="str">
        <f>IF(ISBLANK('Competition Data'!A131),"",'Competition Data'!A131)</f>
        <v>Melling</v>
      </c>
      <c r="C131" s="142" t="str">
        <f>IF(ISBLANK('Competition Data'!H131),"",'Competition Data'!H131)</f>
        <v>ENWL-208</v>
      </c>
      <c r="D131" s="142" t="str">
        <f>IF(ISBLANK('Competition Data'!B131),"",'Competition Data'!B131)</f>
        <v>FY25</v>
      </c>
      <c r="E131" s="142" t="str">
        <f>IF(ISBLANK('Competition Data'!C131),"",'Competition Data'!C131)</f>
        <v>Restore</v>
      </c>
      <c r="F131" s="142">
        <f>IF(ISBLANK('Competition Data'!G131),"",'Competition Data'!G131)</f>
        <v>25119</v>
      </c>
      <c r="G131">
        <f>IF(ISBLANK('Competition Data'!D131),"",'Competition Data'!D131)</f>
        <v>100</v>
      </c>
      <c r="H131">
        <f>IF(ISBLANK('Competition Data'!E131),"",'Competition Data'!E131)</f>
        <v>0</v>
      </c>
      <c r="I131">
        <f>IF(ISBLANK('Competition Data'!F131),"",'Competition Data'!F131)</f>
        <v>2.23</v>
      </c>
      <c r="J131" t="str">
        <f t="shared" ref="J131:J194" si="5">CONCATENATE(B131," (",E131,")")</f>
        <v>Melling (Restore)</v>
      </c>
    </row>
    <row r="132" spans="1:10" hidden="1">
      <c r="A132" t="str">
        <f t="shared" si="4"/>
        <v>MellingFY26Restore</v>
      </c>
      <c r="B132" s="144" t="str">
        <f>IF(ISBLANK('Competition Data'!A132),"",'Competition Data'!A132)</f>
        <v>Melling</v>
      </c>
      <c r="C132" s="142" t="str">
        <f>IF(ISBLANK('Competition Data'!H132),"",'Competition Data'!H132)</f>
        <v>ENWL-208</v>
      </c>
      <c r="D132" s="142" t="str">
        <f>IF(ISBLANK('Competition Data'!B132),"",'Competition Data'!B132)</f>
        <v>FY26</v>
      </c>
      <c r="E132" s="142" t="str">
        <f>IF(ISBLANK('Competition Data'!C132),"",'Competition Data'!C132)</f>
        <v>Restore</v>
      </c>
      <c r="F132" s="142">
        <f>IF(ISBLANK('Competition Data'!G132),"",'Competition Data'!G132)</f>
        <v>25119</v>
      </c>
      <c r="G132">
        <f>IF(ISBLANK('Competition Data'!D132),"",'Competition Data'!D132)</f>
        <v>100</v>
      </c>
      <c r="H132">
        <f>IF(ISBLANK('Competition Data'!E132),"",'Competition Data'!E132)</f>
        <v>0</v>
      </c>
      <c r="I132">
        <f>IF(ISBLANK('Competition Data'!F132),"",'Competition Data'!F132)</f>
        <v>2.23</v>
      </c>
      <c r="J132" t="str">
        <f t="shared" si="5"/>
        <v>Melling (Restore)</v>
      </c>
    </row>
    <row r="133" spans="1:10" hidden="1">
      <c r="A133" t="str">
        <f t="shared" si="4"/>
        <v>MellingFY27Restore</v>
      </c>
      <c r="B133" s="144" t="str">
        <f>IF(ISBLANK('Competition Data'!A133),"",'Competition Data'!A133)</f>
        <v>Melling</v>
      </c>
      <c r="C133" s="142" t="str">
        <f>IF(ISBLANK('Competition Data'!H133),"",'Competition Data'!H133)</f>
        <v>ENWL-208</v>
      </c>
      <c r="D133" s="142" t="str">
        <f>IF(ISBLANK('Competition Data'!B133),"",'Competition Data'!B133)</f>
        <v>FY27</v>
      </c>
      <c r="E133" s="142" t="str">
        <f>IF(ISBLANK('Competition Data'!C133),"",'Competition Data'!C133)</f>
        <v>Restore</v>
      </c>
      <c r="F133" s="142">
        <f>IF(ISBLANK('Competition Data'!G133),"",'Competition Data'!G133)</f>
        <v>25119</v>
      </c>
      <c r="G133">
        <f>IF(ISBLANK('Competition Data'!D133),"",'Competition Data'!D133)</f>
        <v>100</v>
      </c>
      <c r="H133">
        <f>IF(ISBLANK('Competition Data'!E133),"",'Competition Data'!E133)</f>
        <v>0</v>
      </c>
      <c r="I133">
        <f>IF(ISBLANK('Competition Data'!F133),"",'Competition Data'!F133)</f>
        <v>2.23</v>
      </c>
      <c r="J133" t="str">
        <f t="shared" si="5"/>
        <v>Melling (Restore)</v>
      </c>
    </row>
    <row r="134" spans="1:10" hidden="1">
      <c r="A134" t="str">
        <f t="shared" si="4"/>
        <v>MellingFY28Restore</v>
      </c>
      <c r="B134" s="144" t="str">
        <f>IF(ISBLANK('Competition Data'!A134),"",'Competition Data'!A134)</f>
        <v>Melling</v>
      </c>
      <c r="C134" s="142" t="str">
        <f>IF(ISBLANK('Competition Data'!H134),"",'Competition Data'!H134)</f>
        <v>ENWL-208</v>
      </c>
      <c r="D134" s="142" t="str">
        <f>IF(ISBLANK('Competition Data'!B134),"",'Competition Data'!B134)</f>
        <v>FY28</v>
      </c>
      <c r="E134" s="142" t="str">
        <f>IF(ISBLANK('Competition Data'!C134),"",'Competition Data'!C134)</f>
        <v>Restore</v>
      </c>
      <c r="F134" s="142">
        <f>IF(ISBLANK('Competition Data'!G134),"",'Competition Data'!G134)</f>
        <v>25119</v>
      </c>
      <c r="G134">
        <f>IF(ISBLANK('Competition Data'!D134),"",'Competition Data'!D134)</f>
        <v>100</v>
      </c>
      <c r="H134">
        <f>IF(ISBLANK('Competition Data'!E134),"",'Competition Data'!E134)</f>
        <v>0</v>
      </c>
      <c r="I134">
        <f>IF(ISBLANK('Competition Data'!F134),"",'Competition Data'!F134)</f>
        <v>2.23</v>
      </c>
      <c r="J134" t="str">
        <f t="shared" si="5"/>
        <v>Melling (Restore)</v>
      </c>
    </row>
    <row r="135" spans="1:10" hidden="1">
      <c r="A135" t="str">
        <f t="shared" si="4"/>
        <v>Moss LaneW25/26Dynamic</v>
      </c>
      <c r="B135" s="144" t="str">
        <f>IF(ISBLANK('Competition Data'!A135),"",'Competition Data'!A135)</f>
        <v>Moss Lane</v>
      </c>
      <c r="C135" s="142" t="str">
        <f>IF(ISBLANK('Competition Data'!H135),"",'Competition Data'!H135)</f>
        <v>ENWL-209</v>
      </c>
      <c r="D135" s="142" t="str">
        <f>IF(ISBLANK('Competition Data'!B135),"",'Competition Data'!B135)</f>
        <v>W25/26</v>
      </c>
      <c r="E135" s="142" t="str">
        <f>IF(ISBLANK('Competition Data'!C135),"",'Competition Data'!C135)</f>
        <v>Dynamic</v>
      </c>
      <c r="F135" s="142">
        <f>IF(ISBLANK('Competition Data'!G135),"",'Competition Data'!G135)</f>
        <v>145291</v>
      </c>
      <c r="G135">
        <f>IF(ISBLANK('Competition Data'!D135),"",'Competition Data'!D135)</f>
        <v>48</v>
      </c>
      <c r="H135">
        <f>IF(ISBLANK('Competition Data'!E135),"",'Competition Data'!E135)</f>
        <v>29</v>
      </c>
      <c r="I135">
        <f>IF(ISBLANK('Competition Data'!F135),"",'Competition Data'!F135)</f>
        <v>0.71</v>
      </c>
      <c r="J135" t="str">
        <f t="shared" si="5"/>
        <v>Moss Lane (Dynamic)</v>
      </c>
    </row>
    <row r="136" spans="1:10" hidden="1">
      <c r="A136" t="str">
        <f t="shared" si="4"/>
        <v>Moss LaneW26/27Dynamic</v>
      </c>
      <c r="B136" s="144" t="str">
        <f>IF(ISBLANK('Competition Data'!A136),"",'Competition Data'!A136)</f>
        <v>Moss Lane</v>
      </c>
      <c r="C136" s="142" t="str">
        <f>IF(ISBLANK('Competition Data'!H136),"",'Competition Data'!H136)</f>
        <v>ENWL-209</v>
      </c>
      <c r="D136" s="142" t="str">
        <f>IF(ISBLANK('Competition Data'!B136),"",'Competition Data'!B136)</f>
        <v>W26/27</v>
      </c>
      <c r="E136" s="142" t="str">
        <f>IF(ISBLANK('Competition Data'!C136),"",'Competition Data'!C136)</f>
        <v>Dynamic</v>
      </c>
      <c r="F136" s="142">
        <f>IF(ISBLANK('Competition Data'!G136),"",'Competition Data'!G136)</f>
        <v>145291</v>
      </c>
      <c r="G136">
        <f>IF(ISBLANK('Competition Data'!D136),"",'Competition Data'!D136)</f>
        <v>48</v>
      </c>
      <c r="H136">
        <f>IF(ISBLANK('Competition Data'!E136),"",'Competition Data'!E136)</f>
        <v>86</v>
      </c>
      <c r="I136">
        <f>IF(ISBLANK('Competition Data'!F136),"",'Competition Data'!F136)</f>
        <v>1.5</v>
      </c>
      <c r="J136" t="str">
        <f t="shared" si="5"/>
        <v>Moss Lane (Dynamic)</v>
      </c>
    </row>
    <row r="137" spans="1:10" hidden="1">
      <c r="A137" t="str">
        <f t="shared" si="4"/>
        <v>Moss LaneW27/28Dynamic</v>
      </c>
      <c r="B137" s="144" t="str">
        <f>IF(ISBLANK('Competition Data'!A137),"",'Competition Data'!A137)</f>
        <v>Moss Lane</v>
      </c>
      <c r="C137" s="142" t="str">
        <f>IF(ISBLANK('Competition Data'!H137),"",'Competition Data'!H137)</f>
        <v>ENWL-209</v>
      </c>
      <c r="D137" s="142" t="str">
        <f>IF(ISBLANK('Competition Data'!B137),"",'Competition Data'!B137)</f>
        <v>W27/28</v>
      </c>
      <c r="E137" s="142" t="str">
        <f>IF(ISBLANK('Competition Data'!C137),"",'Competition Data'!C137)</f>
        <v>Dynamic</v>
      </c>
      <c r="F137" s="142">
        <f>IF(ISBLANK('Competition Data'!G137),"",'Competition Data'!G137)</f>
        <v>145291</v>
      </c>
      <c r="G137">
        <f>IF(ISBLANK('Competition Data'!D137),"",'Competition Data'!D137)</f>
        <v>48</v>
      </c>
      <c r="H137">
        <f>IF(ISBLANK('Competition Data'!E137),"",'Competition Data'!E137)</f>
        <v>169</v>
      </c>
      <c r="I137">
        <f>IF(ISBLANK('Competition Data'!F137),"",'Competition Data'!F137)</f>
        <v>2.2400000000000002</v>
      </c>
      <c r="J137" t="str">
        <f t="shared" si="5"/>
        <v>Moss Lane (Dynamic)</v>
      </c>
    </row>
    <row r="138" spans="1:10" hidden="1">
      <c r="A138" t="str">
        <f t="shared" si="4"/>
        <v>Moss Side (Longsight)W24/25Dynamic</v>
      </c>
      <c r="B138" s="144" t="str">
        <f>IF(ISBLANK('Competition Data'!A138),"",'Competition Data'!A138)</f>
        <v>Moss Side (Longsight)</v>
      </c>
      <c r="C138" s="142" t="str">
        <f>IF(ISBLANK('Competition Data'!H138),"",'Competition Data'!H138)</f>
        <v>ENWL-210</v>
      </c>
      <c r="D138" s="142" t="str">
        <f>IF(ISBLANK('Competition Data'!B138),"",'Competition Data'!B138)</f>
        <v>W24/25</v>
      </c>
      <c r="E138" s="142" t="str">
        <f>IF(ISBLANK('Competition Data'!C138),"",'Competition Data'!C138)</f>
        <v>Dynamic</v>
      </c>
      <c r="F138" s="142">
        <f>IF(ISBLANK('Competition Data'!G138),"",'Competition Data'!G138)</f>
        <v>8577</v>
      </c>
      <c r="G138">
        <f>IF(ISBLANK('Competition Data'!D138),"",'Competition Data'!D138)</f>
        <v>48</v>
      </c>
      <c r="H138">
        <f>IF(ISBLANK('Competition Data'!E138),"",'Competition Data'!E138)</f>
        <v>418</v>
      </c>
      <c r="I138">
        <f>IF(ISBLANK('Competition Data'!F138),"",'Competition Data'!F138)</f>
        <v>2.2000000000000002</v>
      </c>
      <c r="J138" t="str">
        <f t="shared" si="5"/>
        <v>Moss Side (Longsight) (Dynamic)</v>
      </c>
    </row>
    <row r="139" spans="1:10" hidden="1">
      <c r="A139" t="str">
        <f t="shared" si="4"/>
        <v>Moss Side (Longsight)W25/26Restore</v>
      </c>
      <c r="B139" s="144" t="str">
        <f>IF(ISBLANK('Competition Data'!A139),"",'Competition Data'!A139)</f>
        <v>Moss Side (Longsight)</v>
      </c>
      <c r="C139" s="142" t="str">
        <f>IF(ISBLANK('Competition Data'!H139),"",'Competition Data'!H139)</f>
        <v>ENWL-211</v>
      </c>
      <c r="D139" s="142" t="str">
        <f>IF(ISBLANK('Competition Data'!B139),"",'Competition Data'!B139)</f>
        <v>W25/26</v>
      </c>
      <c r="E139" s="142" t="str">
        <f>IF(ISBLANK('Competition Data'!C139),"",'Competition Data'!C139)</f>
        <v>Restore</v>
      </c>
      <c r="F139" s="142">
        <f>IF(ISBLANK('Competition Data'!G139),"",'Competition Data'!G139)</f>
        <v>197973.27</v>
      </c>
      <c r="G139">
        <f>IF(ISBLANK('Competition Data'!D139),"",'Competition Data'!D139)</f>
        <v>100</v>
      </c>
      <c r="H139">
        <f>IF(ISBLANK('Competition Data'!E139),"",'Competition Data'!E139)</f>
        <v>0</v>
      </c>
      <c r="I139">
        <f>IF(ISBLANK('Competition Data'!F139),"",'Competition Data'!F139)</f>
        <v>16.09</v>
      </c>
      <c r="J139" t="str">
        <f t="shared" si="5"/>
        <v>Moss Side (Longsight) (Restore)</v>
      </c>
    </row>
    <row r="140" spans="1:10" hidden="1">
      <c r="A140" t="str">
        <f t="shared" si="4"/>
        <v>Moss Side (Longsight)W25/26Secure</v>
      </c>
      <c r="B140" s="144" t="str">
        <f>IF(ISBLANK('Competition Data'!A140),"",'Competition Data'!A140)</f>
        <v>Moss Side (Longsight)</v>
      </c>
      <c r="C140" s="142" t="str">
        <f>IF(ISBLANK('Competition Data'!H140),"",'Competition Data'!H140)</f>
        <v>ENWL-212</v>
      </c>
      <c r="D140" s="142" t="str">
        <f>IF(ISBLANK('Competition Data'!B140),"",'Competition Data'!B140)</f>
        <v>W25/26</v>
      </c>
      <c r="E140" s="142" t="str">
        <f>IF(ISBLANK('Competition Data'!C140),"",'Competition Data'!C140)</f>
        <v>Secure</v>
      </c>
      <c r="F140" s="142">
        <f>IF(ISBLANK('Competition Data'!G140),"",'Competition Data'!G140)</f>
        <v>8577</v>
      </c>
      <c r="G140">
        <f>IF(ISBLANK('Competition Data'!D140),"",'Competition Data'!D140)</f>
        <v>100</v>
      </c>
      <c r="H140">
        <f>IF(ISBLANK('Competition Data'!E140),"",'Competition Data'!E140)</f>
        <v>1489</v>
      </c>
      <c r="I140">
        <f>IF(ISBLANK('Competition Data'!F140),"",'Competition Data'!F140)</f>
        <v>4.33</v>
      </c>
      <c r="J140" t="str">
        <f t="shared" si="5"/>
        <v>Moss Side (Longsight) (Secure)</v>
      </c>
    </row>
    <row r="141" spans="1:10" hidden="1">
      <c r="A141" t="str">
        <f t="shared" si="4"/>
        <v>Moss Side (Longsight)S26Dynamic</v>
      </c>
      <c r="B141" s="144" t="str">
        <f>IF(ISBLANK('Competition Data'!A141),"",'Competition Data'!A141)</f>
        <v>Moss Side (Longsight)</v>
      </c>
      <c r="C141" s="142" t="str">
        <f>IF(ISBLANK('Competition Data'!H141),"",'Competition Data'!H141)</f>
        <v>ENWL-210</v>
      </c>
      <c r="D141" s="142" t="str">
        <f>IF(ISBLANK('Competition Data'!B141),"",'Competition Data'!B141)</f>
        <v>S26</v>
      </c>
      <c r="E141" s="142" t="str">
        <f>IF(ISBLANK('Competition Data'!C141),"",'Competition Data'!C141)</f>
        <v>Dynamic</v>
      </c>
      <c r="F141" s="142">
        <f>IF(ISBLANK('Competition Data'!G141),"",'Competition Data'!G141)</f>
        <v>2193</v>
      </c>
      <c r="G141">
        <f>IF(ISBLANK('Competition Data'!D141),"",'Competition Data'!D141)</f>
        <v>48</v>
      </c>
      <c r="H141">
        <f>IF(ISBLANK('Competition Data'!E141),"",'Competition Data'!E141)</f>
        <v>186</v>
      </c>
      <c r="I141">
        <f>IF(ISBLANK('Competition Data'!F141),"",'Competition Data'!F141)</f>
        <v>2.2599999999999998</v>
      </c>
      <c r="J141" t="str">
        <f t="shared" si="5"/>
        <v>Moss Side (Longsight) (Dynamic)</v>
      </c>
    </row>
    <row r="142" spans="1:10" hidden="1">
      <c r="A142" t="str">
        <f t="shared" si="4"/>
        <v>Moss Side (Longsight)W26/27Restore</v>
      </c>
      <c r="B142" s="144" t="str">
        <f>IF(ISBLANK('Competition Data'!A142),"",'Competition Data'!A142)</f>
        <v>Moss Side (Longsight)</v>
      </c>
      <c r="C142" s="142" t="str">
        <f>IF(ISBLANK('Competition Data'!H142),"",'Competition Data'!H142)</f>
        <v>ENWL-211</v>
      </c>
      <c r="D142" s="142" t="str">
        <f>IF(ISBLANK('Competition Data'!B142),"",'Competition Data'!B142)</f>
        <v>W26/27</v>
      </c>
      <c r="E142" s="142" t="str">
        <f>IF(ISBLANK('Competition Data'!C142),"",'Competition Data'!C142)</f>
        <v>Restore</v>
      </c>
      <c r="F142" s="142">
        <f>IF(ISBLANK('Competition Data'!G142),"",'Competition Data'!G142)</f>
        <v>197973.27</v>
      </c>
      <c r="G142">
        <f>IF(ISBLANK('Competition Data'!D142),"",'Competition Data'!D142)</f>
        <v>100</v>
      </c>
      <c r="H142">
        <f>IF(ISBLANK('Competition Data'!E142),"",'Competition Data'!E142)</f>
        <v>0</v>
      </c>
      <c r="I142">
        <f>IF(ISBLANK('Competition Data'!F142),"",'Competition Data'!F142)</f>
        <v>16.09</v>
      </c>
      <c r="J142" t="str">
        <f t="shared" si="5"/>
        <v>Moss Side (Longsight) (Restore)</v>
      </c>
    </row>
    <row r="143" spans="1:10" hidden="1">
      <c r="A143" t="str">
        <f t="shared" si="4"/>
        <v>Moss Side (Longsight)W26/27Secure</v>
      </c>
      <c r="B143" s="144" t="str">
        <f>IF(ISBLANK('Competition Data'!A143),"",'Competition Data'!A143)</f>
        <v>Moss Side (Longsight)</v>
      </c>
      <c r="C143" s="142" t="str">
        <f>IF(ISBLANK('Competition Data'!H143),"",'Competition Data'!H143)</f>
        <v>ENWL-212</v>
      </c>
      <c r="D143" s="142" t="str">
        <f>IF(ISBLANK('Competition Data'!B143),"",'Competition Data'!B143)</f>
        <v>W26/27</v>
      </c>
      <c r="E143" s="142" t="str">
        <f>IF(ISBLANK('Competition Data'!C143),"",'Competition Data'!C143)</f>
        <v>Secure</v>
      </c>
      <c r="F143" s="142">
        <f>IF(ISBLANK('Competition Data'!G143),"",'Competition Data'!G143)</f>
        <v>6384</v>
      </c>
      <c r="G143">
        <f>IF(ISBLANK('Competition Data'!D143),"",'Competition Data'!D143)</f>
        <v>200</v>
      </c>
      <c r="H143">
        <f>IF(ISBLANK('Competition Data'!E143),"",'Competition Data'!E143)</f>
        <v>2588</v>
      </c>
      <c r="I143">
        <f>IF(ISBLANK('Competition Data'!F143),"",'Competition Data'!F143)</f>
        <v>6.58</v>
      </c>
      <c r="J143" t="str">
        <f t="shared" si="5"/>
        <v>Moss Side (Longsight) (Secure)</v>
      </c>
    </row>
    <row r="144" spans="1:10" hidden="1">
      <c r="A144" t="str">
        <f t="shared" si="4"/>
        <v>Moss Side (Longsight)S27Restore</v>
      </c>
      <c r="B144" s="144" t="str">
        <f>IF(ISBLANK('Competition Data'!A144),"",'Competition Data'!A144)</f>
        <v>Moss Side (Longsight)</v>
      </c>
      <c r="C144" s="142" t="str">
        <f>IF(ISBLANK('Competition Data'!H144),"",'Competition Data'!H144)</f>
        <v>ENWL-211</v>
      </c>
      <c r="D144" s="142" t="str">
        <f>IF(ISBLANK('Competition Data'!B144),"",'Competition Data'!B144)</f>
        <v>S27</v>
      </c>
      <c r="E144" s="142" t="str">
        <f>IF(ISBLANK('Competition Data'!C144),"",'Competition Data'!C144)</f>
        <v>Restore</v>
      </c>
      <c r="F144" s="142">
        <f>IF(ISBLANK('Competition Data'!G144),"",'Competition Data'!G144)</f>
        <v>197973.27</v>
      </c>
      <c r="G144">
        <f>IF(ISBLANK('Competition Data'!D144),"",'Competition Data'!D144)</f>
        <v>100</v>
      </c>
      <c r="H144">
        <f>IF(ISBLANK('Competition Data'!E144),"",'Competition Data'!E144)</f>
        <v>0</v>
      </c>
      <c r="I144">
        <f>IF(ISBLANK('Competition Data'!F144),"",'Competition Data'!F144)</f>
        <v>16.09</v>
      </c>
      <c r="J144" t="str">
        <f t="shared" si="5"/>
        <v>Moss Side (Longsight) (Restore)</v>
      </c>
    </row>
    <row r="145" spans="1:10" hidden="1">
      <c r="A145" t="str">
        <f t="shared" si="4"/>
        <v>Moss Side (Longsight)S27Secure</v>
      </c>
      <c r="B145" s="144" t="str">
        <f>IF(ISBLANK('Competition Data'!A145),"",'Competition Data'!A145)</f>
        <v>Moss Side (Longsight)</v>
      </c>
      <c r="C145" s="142" t="str">
        <f>IF(ISBLANK('Competition Data'!H145),"",'Competition Data'!H145)</f>
        <v>ENWL-212</v>
      </c>
      <c r="D145" s="142" t="str">
        <f>IF(ISBLANK('Competition Data'!B145),"",'Competition Data'!B145)</f>
        <v>S27</v>
      </c>
      <c r="E145" s="142" t="str">
        <f>IF(ISBLANK('Competition Data'!C145),"",'Competition Data'!C145)</f>
        <v>Secure</v>
      </c>
      <c r="F145" s="142">
        <f>IF(ISBLANK('Competition Data'!G145),"",'Competition Data'!G145)</f>
        <v>2738</v>
      </c>
      <c r="G145">
        <f>IF(ISBLANK('Competition Data'!D145),"",'Competition Data'!D145)</f>
        <v>100</v>
      </c>
      <c r="H145">
        <f>IF(ISBLANK('Competition Data'!E145),"",'Competition Data'!E145)</f>
        <v>1568</v>
      </c>
      <c r="I145">
        <f>IF(ISBLANK('Competition Data'!F145),"",'Competition Data'!F145)</f>
        <v>4.16</v>
      </c>
      <c r="J145" t="str">
        <f t="shared" si="5"/>
        <v>Moss Side (Longsight) (Secure)</v>
      </c>
    </row>
    <row r="146" spans="1:10" hidden="1">
      <c r="A146" t="str">
        <f t="shared" si="4"/>
        <v>Moss Side (Longsight)W27/28Restore</v>
      </c>
      <c r="B146" s="144" t="str">
        <f>IF(ISBLANK('Competition Data'!A146),"",'Competition Data'!A146)</f>
        <v>Moss Side (Longsight)</v>
      </c>
      <c r="C146" s="142" t="str">
        <f>IF(ISBLANK('Competition Data'!H146),"",'Competition Data'!H146)</f>
        <v>ENWL-211</v>
      </c>
      <c r="D146" s="142" t="str">
        <f>IF(ISBLANK('Competition Data'!B146),"",'Competition Data'!B146)</f>
        <v>W27/28</v>
      </c>
      <c r="E146" s="142" t="str">
        <f>IF(ISBLANK('Competition Data'!C146),"",'Competition Data'!C146)</f>
        <v>Restore</v>
      </c>
      <c r="F146" s="142">
        <f>IF(ISBLANK('Competition Data'!G146),"",'Competition Data'!G146)</f>
        <v>197973.27</v>
      </c>
      <c r="G146">
        <f>IF(ISBLANK('Competition Data'!D146),"",'Competition Data'!D146)</f>
        <v>100</v>
      </c>
      <c r="H146">
        <f>IF(ISBLANK('Competition Data'!E146),"",'Competition Data'!E146)</f>
        <v>0</v>
      </c>
      <c r="I146">
        <f>IF(ISBLANK('Competition Data'!F146),"",'Competition Data'!F146)</f>
        <v>16.09</v>
      </c>
      <c r="J146" t="str">
        <f t="shared" si="5"/>
        <v>Moss Side (Longsight) (Restore)</v>
      </c>
    </row>
    <row r="147" spans="1:10" hidden="1">
      <c r="A147" t="str">
        <f t="shared" si="4"/>
        <v>Moss Side (Longsight)W27/28Secure</v>
      </c>
      <c r="B147" s="144" t="str">
        <f>IF(ISBLANK('Competition Data'!A147),"",'Competition Data'!A147)</f>
        <v>Moss Side (Longsight)</v>
      </c>
      <c r="C147" s="142" t="str">
        <f>IF(ISBLANK('Competition Data'!H147),"",'Competition Data'!H147)</f>
        <v>ENWL-212</v>
      </c>
      <c r="D147" s="142" t="str">
        <f>IF(ISBLANK('Competition Data'!B147),"",'Competition Data'!B147)</f>
        <v>W27/28</v>
      </c>
      <c r="E147" s="142" t="str">
        <f>IF(ISBLANK('Competition Data'!C147),"",'Competition Data'!C147)</f>
        <v>Secure</v>
      </c>
      <c r="F147" s="142">
        <f>IF(ISBLANK('Competition Data'!G147),"",'Competition Data'!G147)</f>
        <v>5839</v>
      </c>
      <c r="G147">
        <f>IF(ISBLANK('Competition Data'!D147),"",'Competition Data'!D147)</f>
        <v>300</v>
      </c>
      <c r="H147">
        <f>IF(ISBLANK('Competition Data'!E147),"",'Competition Data'!E147)</f>
        <v>3183</v>
      </c>
      <c r="I147">
        <f>IF(ISBLANK('Competition Data'!F147),"",'Competition Data'!F147)</f>
        <v>8.8699999999999992</v>
      </c>
      <c r="J147" t="str">
        <f t="shared" si="5"/>
        <v>Moss Side (Longsight) (Secure)</v>
      </c>
    </row>
    <row r="148" spans="1:10" hidden="1">
      <c r="A148" t="str">
        <f t="shared" si="4"/>
        <v>Newbiggin on LuneFY24Restore</v>
      </c>
      <c r="B148" s="144" t="str">
        <f>IF(ISBLANK('Competition Data'!A148),"",'Competition Data'!A148)</f>
        <v>Newbiggin on Lune</v>
      </c>
      <c r="C148" s="142" t="str">
        <f>IF(ISBLANK('Competition Data'!H148),"",'Competition Data'!H148)</f>
        <v>ENWL-213</v>
      </c>
      <c r="D148" s="142" t="str">
        <f>IF(ISBLANK('Competition Data'!B148),"",'Competition Data'!B148)</f>
        <v>FY24</v>
      </c>
      <c r="E148" s="142" t="str">
        <f>IF(ISBLANK('Competition Data'!C148),"",'Competition Data'!C148)</f>
        <v>Restore</v>
      </c>
      <c r="F148" s="142">
        <f>IF(ISBLANK('Competition Data'!G148),"",'Competition Data'!G148)</f>
        <v>12041</v>
      </c>
      <c r="G148">
        <f>IF(ISBLANK('Competition Data'!D148),"",'Competition Data'!D148)</f>
        <v>100</v>
      </c>
      <c r="H148">
        <f>IF(ISBLANK('Competition Data'!E148),"",'Competition Data'!E148)</f>
        <v>0</v>
      </c>
      <c r="I148">
        <f>IF(ISBLANK('Competition Data'!F148),"",'Competition Data'!F148)</f>
        <v>0.91</v>
      </c>
      <c r="J148" t="str">
        <f t="shared" si="5"/>
        <v>Newbiggin on Lune (Restore)</v>
      </c>
    </row>
    <row r="149" spans="1:10" hidden="1">
      <c r="A149" t="str">
        <f t="shared" si="4"/>
        <v>Newbiggin on LuneFY25Restore</v>
      </c>
      <c r="B149" s="144" t="str">
        <f>IF(ISBLANK('Competition Data'!A149),"",'Competition Data'!A149)</f>
        <v>Newbiggin on Lune</v>
      </c>
      <c r="C149" s="142" t="str">
        <f>IF(ISBLANK('Competition Data'!H149),"",'Competition Data'!H149)</f>
        <v>ENWL-213</v>
      </c>
      <c r="D149" s="142" t="str">
        <f>IF(ISBLANK('Competition Data'!B149),"",'Competition Data'!B149)</f>
        <v>FY25</v>
      </c>
      <c r="E149" s="142" t="str">
        <f>IF(ISBLANK('Competition Data'!C149),"",'Competition Data'!C149)</f>
        <v>Restore</v>
      </c>
      <c r="F149" s="142">
        <f>IF(ISBLANK('Competition Data'!G149),"",'Competition Data'!G149)</f>
        <v>12041</v>
      </c>
      <c r="G149">
        <f>IF(ISBLANK('Competition Data'!D149),"",'Competition Data'!D149)</f>
        <v>100</v>
      </c>
      <c r="H149">
        <f>IF(ISBLANK('Competition Data'!E149),"",'Competition Data'!E149)</f>
        <v>0</v>
      </c>
      <c r="I149">
        <f>IF(ISBLANK('Competition Data'!F149),"",'Competition Data'!F149)</f>
        <v>0.91</v>
      </c>
      <c r="J149" t="str">
        <f t="shared" si="5"/>
        <v>Newbiggin on Lune (Restore)</v>
      </c>
    </row>
    <row r="150" spans="1:10" hidden="1">
      <c r="A150" t="str">
        <f t="shared" si="4"/>
        <v>Newbiggin on LuneFY26Restore</v>
      </c>
      <c r="B150" s="144" t="str">
        <f>IF(ISBLANK('Competition Data'!A150),"",'Competition Data'!A150)</f>
        <v>Newbiggin on Lune</v>
      </c>
      <c r="C150" s="142" t="str">
        <f>IF(ISBLANK('Competition Data'!H150),"",'Competition Data'!H150)</f>
        <v>ENWL-213</v>
      </c>
      <c r="D150" s="142" t="str">
        <f>IF(ISBLANK('Competition Data'!B150),"",'Competition Data'!B150)</f>
        <v>FY26</v>
      </c>
      <c r="E150" s="142" t="str">
        <f>IF(ISBLANK('Competition Data'!C150),"",'Competition Data'!C150)</f>
        <v>Restore</v>
      </c>
      <c r="F150" s="142">
        <f>IF(ISBLANK('Competition Data'!G150),"",'Competition Data'!G150)</f>
        <v>12041</v>
      </c>
      <c r="G150">
        <f>IF(ISBLANK('Competition Data'!D150),"",'Competition Data'!D150)</f>
        <v>100</v>
      </c>
      <c r="H150">
        <f>IF(ISBLANK('Competition Data'!E150),"",'Competition Data'!E150)</f>
        <v>0</v>
      </c>
      <c r="I150">
        <f>IF(ISBLANK('Competition Data'!F150),"",'Competition Data'!F150)</f>
        <v>0.91</v>
      </c>
      <c r="J150" t="str">
        <f t="shared" si="5"/>
        <v>Newbiggin on Lune (Restore)</v>
      </c>
    </row>
    <row r="151" spans="1:10" hidden="1">
      <c r="A151" t="str">
        <f t="shared" si="4"/>
        <v>Newbiggin on LuneFY27Restore</v>
      </c>
      <c r="B151" s="144" t="str">
        <f>IF(ISBLANK('Competition Data'!A151),"",'Competition Data'!A151)</f>
        <v>Newbiggin on Lune</v>
      </c>
      <c r="C151" s="142" t="str">
        <f>IF(ISBLANK('Competition Data'!H151),"",'Competition Data'!H151)</f>
        <v>ENWL-213</v>
      </c>
      <c r="D151" s="142" t="str">
        <f>IF(ISBLANK('Competition Data'!B151),"",'Competition Data'!B151)</f>
        <v>FY27</v>
      </c>
      <c r="E151" s="142" t="str">
        <f>IF(ISBLANK('Competition Data'!C151),"",'Competition Data'!C151)</f>
        <v>Restore</v>
      </c>
      <c r="F151" s="142">
        <f>IF(ISBLANK('Competition Data'!G151),"",'Competition Data'!G151)</f>
        <v>12041</v>
      </c>
      <c r="G151">
        <f>IF(ISBLANK('Competition Data'!D151),"",'Competition Data'!D151)</f>
        <v>100</v>
      </c>
      <c r="H151">
        <f>IF(ISBLANK('Competition Data'!E151),"",'Competition Data'!E151)</f>
        <v>0</v>
      </c>
      <c r="I151">
        <f>IF(ISBLANK('Competition Data'!F151),"",'Competition Data'!F151)</f>
        <v>0.91</v>
      </c>
      <c r="J151" t="str">
        <f t="shared" si="5"/>
        <v>Newbiggin on Lune (Restore)</v>
      </c>
    </row>
    <row r="152" spans="1:10" hidden="1">
      <c r="A152" t="str">
        <f t="shared" si="4"/>
        <v>Newbiggin on LuneFY28Restore</v>
      </c>
      <c r="B152" s="144" t="str">
        <f>IF(ISBLANK('Competition Data'!A152),"",'Competition Data'!A152)</f>
        <v>Newbiggin on Lune</v>
      </c>
      <c r="C152" s="142" t="str">
        <f>IF(ISBLANK('Competition Data'!H152),"",'Competition Data'!H152)</f>
        <v>ENWL-213</v>
      </c>
      <c r="D152" s="142" t="str">
        <f>IF(ISBLANK('Competition Data'!B152),"",'Competition Data'!B152)</f>
        <v>FY28</v>
      </c>
      <c r="E152" s="142" t="str">
        <f>IF(ISBLANK('Competition Data'!C152),"",'Competition Data'!C152)</f>
        <v>Restore</v>
      </c>
      <c r="F152" s="142">
        <f>IF(ISBLANK('Competition Data'!G152),"",'Competition Data'!G152)</f>
        <v>12041</v>
      </c>
      <c r="G152">
        <f>IF(ISBLANK('Competition Data'!D152),"",'Competition Data'!D152)</f>
        <v>100</v>
      </c>
      <c r="H152">
        <f>IF(ISBLANK('Competition Data'!E152),"",'Competition Data'!E152)</f>
        <v>0</v>
      </c>
      <c r="I152">
        <f>IF(ISBLANK('Competition Data'!F152),"",'Competition Data'!F152)</f>
        <v>0.91</v>
      </c>
      <c r="J152" t="str">
        <f t="shared" si="5"/>
        <v>Newbiggin on Lune (Restore)</v>
      </c>
    </row>
    <row r="153" spans="1:10" hidden="1">
      <c r="A153" t="str">
        <f t="shared" si="4"/>
        <v>NewbyFY24Restore</v>
      </c>
      <c r="B153" s="144" t="str">
        <f>IF(ISBLANK('Competition Data'!A153),"",'Competition Data'!A153)</f>
        <v>Newby</v>
      </c>
      <c r="C153" s="142" t="str">
        <f>IF(ISBLANK('Competition Data'!H153),"",'Competition Data'!H153)</f>
        <v>ENWL-214</v>
      </c>
      <c r="D153" s="142" t="str">
        <f>IF(ISBLANK('Competition Data'!B153),"",'Competition Data'!B153)</f>
        <v>FY24</v>
      </c>
      <c r="E153" s="142" t="str">
        <f>IF(ISBLANK('Competition Data'!C153),"",'Competition Data'!C153)</f>
        <v>Restore</v>
      </c>
      <c r="F153" s="142">
        <f>IF(ISBLANK('Competition Data'!G153),"",'Competition Data'!G153)</f>
        <v>59814</v>
      </c>
      <c r="G153">
        <f>IF(ISBLANK('Competition Data'!D153),"",'Competition Data'!D153)</f>
        <v>100</v>
      </c>
      <c r="H153">
        <f>IF(ISBLANK('Competition Data'!E153),"",'Competition Data'!E153)</f>
        <v>0</v>
      </c>
      <c r="I153">
        <f>IF(ISBLANK('Competition Data'!F153),"",'Competition Data'!F153)</f>
        <v>5.48</v>
      </c>
      <c r="J153" t="str">
        <f t="shared" si="5"/>
        <v>Newby (Restore)</v>
      </c>
    </row>
    <row r="154" spans="1:10" hidden="1">
      <c r="A154" t="str">
        <f t="shared" si="4"/>
        <v>NewbyFY25Restore</v>
      </c>
      <c r="B154" s="144" t="str">
        <f>IF(ISBLANK('Competition Data'!A154),"",'Competition Data'!A154)</f>
        <v>Newby</v>
      </c>
      <c r="C154" s="142" t="str">
        <f>IF(ISBLANK('Competition Data'!H154),"",'Competition Data'!H154)</f>
        <v>ENWL-214</v>
      </c>
      <c r="D154" s="142" t="str">
        <f>IF(ISBLANK('Competition Data'!B154),"",'Competition Data'!B154)</f>
        <v>FY25</v>
      </c>
      <c r="E154" s="142" t="str">
        <f>IF(ISBLANK('Competition Data'!C154),"",'Competition Data'!C154)</f>
        <v>Restore</v>
      </c>
      <c r="F154" s="142">
        <f>IF(ISBLANK('Competition Data'!G154),"",'Competition Data'!G154)</f>
        <v>59814</v>
      </c>
      <c r="G154">
        <f>IF(ISBLANK('Competition Data'!D154),"",'Competition Data'!D154)</f>
        <v>100</v>
      </c>
      <c r="H154">
        <f>IF(ISBLANK('Competition Data'!E154),"",'Competition Data'!E154)</f>
        <v>0</v>
      </c>
      <c r="I154">
        <f>IF(ISBLANK('Competition Data'!F154),"",'Competition Data'!F154)</f>
        <v>5.48</v>
      </c>
      <c r="J154" t="str">
        <f t="shared" si="5"/>
        <v>Newby (Restore)</v>
      </c>
    </row>
    <row r="155" spans="1:10" hidden="1">
      <c r="A155" t="str">
        <f t="shared" si="4"/>
        <v>NewbyFY26Restore</v>
      </c>
      <c r="B155" s="144" t="str">
        <f>IF(ISBLANK('Competition Data'!A155),"",'Competition Data'!A155)</f>
        <v>Newby</v>
      </c>
      <c r="C155" s="142" t="str">
        <f>IF(ISBLANK('Competition Data'!H155),"",'Competition Data'!H155)</f>
        <v>ENWL-214</v>
      </c>
      <c r="D155" s="142" t="str">
        <f>IF(ISBLANK('Competition Data'!B155),"",'Competition Data'!B155)</f>
        <v>FY26</v>
      </c>
      <c r="E155" s="142" t="str">
        <f>IF(ISBLANK('Competition Data'!C155),"",'Competition Data'!C155)</f>
        <v>Restore</v>
      </c>
      <c r="F155" s="142">
        <f>IF(ISBLANK('Competition Data'!G155),"",'Competition Data'!G155)</f>
        <v>59814</v>
      </c>
      <c r="G155">
        <f>IF(ISBLANK('Competition Data'!D155),"",'Competition Data'!D155)</f>
        <v>100</v>
      </c>
      <c r="H155">
        <f>IF(ISBLANK('Competition Data'!E155),"",'Competition Data'!E155)</f>
        <v>0</v>
      </c>
      <c r="I155">
        <f>IF(ISBLANK('Competition Data'!F155),"",'Competition Data'!F155)</f>
        <v>5.48</v>
      </c>
      <c r="J155" t="str">
        <f t="shared" si="5"/>
        <v>Newby (Restore)</v>
      </c>
    </row>
    <row r="156" spans="1:10" hidden="1">
      <c r="A156" t="str">
        <f t="shared" si="4"/>
        <v>NewbyFY27Restore</v>
      </c>
      <c r="B156" s="144" t="str">
        <f>IF(ISBLANK('Competition Data'!A156),"",'Competition Data'!A156)</f>
        <v>Newby</v>
      </c>
      <c r="C156" s="142" t="str">
        <f>IF(ISBLANK('Competition Data'!H156),"",'Competition Data'!H156)</f>
        <v>ENWL-214</v>
      </c>
      <c r="D156" s="142" t="str">
        <f>IF(ISBLANK('Competition Data'!B156),"",'Competition Data'!B156)</f>
        <v>FY27</v>
      </c>
      <c r="E156" s="142" t="str">
        <f>IF(ISBLANK('Competition Data'!C156),"",'Competition Data'!C156)</f>
        <v>Restore</v>
      </c>
      <c r="F156" s="142">
        <f>IF(ISBLANK('Competition Data'!G156),"",'Competition Data'!G156)</f>
        <v>59814</v>
      </c>
      <c r="G156">
        <f>IF(ISBLANK('Competition Data'!D156),"",'Competition Data'!D156)</f>
        <v>100</v>
      </c>
      <c r="H156">
        <f>IF(ISBLANK('Competition Data'!E156),"",'Competition Data'!E156)</f>
        <v>0</v>
      </c>
      <c r="I156">
        <f>IF(ISBLANK('Competition Data'!F156),"",'Competition Data'!F156)</f>
        <v>5.48</v>
      </c>
      <c r="J156" t="str">
        <f t="shared" si="5"/>
        <v>Newby (Restore)</v>
      </c>
    </row>
    <row r="157" spans="1:10" hidden="1">
      <c r="A157" t="str">
        <f t="shared" si="4"/>
        <v>NewbyFY28Restore</v>
      </c>
      <c r="B157" s="144" t="str">
        <f>IF(ISBLANK('Competition Data'!A157),"",'Competition Data'!A157)</f>
        <v>Newby</v>
      </c>
      <c r="C157" s="142" t="str">
        <f>IF(ISBLANK('Competition Data'!H157),"",'Competition Data'!H157)</f>
        <v>ENWL-214</v>
      </c>
      <c r="D157" s="142" t="str">
        <f>IF(ISBLANK('Competition Data'!B157),"",'Competition Data'!B157)</f>
        <v>FY28</v>
      </c>
      <c r="E157" s="142" t="str">
        <f>IF(ISBLANK('Competition Data'!C157),"",'Competition Data'!C157)</f>
        <v>Restore</v>
      </c>
      <c r="F157" s="142">
        <f>IF(ISBLANK('Competition Data'!G157),"",'Competition Data'!G157)</f>
        <v>59814</v>
      </c>
      <c r="G157">
        <f>IF(ISBLANK('Competition Data'!D157),"",'Competition Data'!D157)</f>
        <v>100</v>
      </c>
      <c r="H157">
        <f>IF(ISBLANK('Competition Data'!E157),"",'Competition Data'!E157)</f>
        <v>0</v>
      </c>
      <c r="I157">
        <f>IF(ISBLANK('Competition Data'!F157),"",'Competition Data'!F157)</f>
        <v>5.48</v>
      </c>
      <c r="J157" t="str">
        <f t="shared" si="5"/>
        <v>Newby (Restore)</v>
      </c>
    </row>
    <row r="158" spans="1:10" hidden="1">
      <c r="A158" t="str">
        <f t="shared" si="4"/>
        <v>PortwoodW25/26Dynamic</v>
      </c>
      <c r="B158" s="144" t="str">
        <f>IF(ISBLANK('Competition Data'!A158),"",'Competition Data'!A158)</f>
        <v>Portwood</v>
      </c>
      <c r="C158" s="142" t="str">
        <f>IF(ISBLANK('Competition Data'!H158),"",'Competition Data'!H158)</f>
        <v>ENWL-215</v>
      </c>
      <c r="D158" s="142" t="str">
        <f>IF(ISBLANK('Competition Data'!B158),"",'Competition Data'!B158)</f>
        <v>W25/26</v>
      </c>
      <c r="E158" s="142" t="str">
        <f>IF(ISBLANK('Competition Data'!C158),"",'Competition Data'!C158)</f>
        <v>Dynamic</v>
      </c>
      <c r="F158" s="142">
        <f>IF(ISBLANK('Competition Data'!G158),"",'Competition Data'!G158)</f>
        <v>8278</v>
      </c>
      <c r="G158">
        <f>IF(ISBLANK('Competition Data'!D158),"",'Competition Data'!D158)</f>
        <v>24</v>
      </c>
      <c r="H158">
        <f>IF(ISBLANK('Competition Data'!E158),"",'Competition Data'!E158)</f>
        <v>23</v>
      </c>
      <c r="I158">
        <f>IF(ISBLANK('Competition Data'!F158),"",'Competition Data'!F158)</f>
        <v>0.63</v>
      </c>
      <c r="J158" t="str">
        <f t="shared" si="5"/>
        <v>Portwood (Dynamic)</v>
      </c>
    </row>
    <row r="159" spans="1:10" hidden="1">
      <c r="A159" t="str">
        <f t="shared" si="4"/>
        <v>PortwoodS26Dynamic</v>
      </c>
      <c r="B159" s="144" t="str">
        <f>IF(ISBLANK('Competition Data'!A159),"",'Competition Data'!A159)</f>
        <v>Portwood</v>
      </c>
      <c r="C159" s="142" t="str">
        <f>IF(ISBLANK('Competition Data'!H159),"",'Competition Data'!H159)</f>
        <v>ENWL-215</v>
      </c>
      <c r="D159" s="142" t="str">
        <f>IF(ISBLANK('Competition Data'!B159),"",'Competition Data'!B159)</f>
        <v>S26</v>
      </c>
      <c r="E159" s="142" t="str">
        <f>IF(ISBLANK('Competition Data'!C159),"",'Competition Data'!C159)</f>
        <v>Dynamic</v>
      </c>
      <c r="F159" s="142">
        <f>IF(ISBLANK('Competition Data'!G159),"",'Competition Data'!G159)</f>
        <v>5032</v>
      </c>
      <c r="G159">
        <f>IF(ISBLANK('Competition Data'!D159),"",'Competition Data'!D159)</f>
        <v>48</v>
      </c>
      <c r="H159">
        <f>IF(ISBLANK('Competition Data'!E159),"",'Competition Data'!E159)</f>
        <v>173</v>
      </c>
      <c r="I159">
        <f>IF(ISBLANK('Competition Data'!F159),"",'Competition Data'!F159)</f>
        <v>4.17</v>
      </c>
      <c r="J159" t="str">
        <f t="shared" si="5"/>
        <v>Portwood (Dynamic)</v>
      </c>
    </row>
    <row r="160" spans="1:10" hidden="1">
      <c r="A160" t="str">
        <f t="shared" si="4"/>
        <v>PortwoodW26/27Dynamic</v>
      </c>
      <c r="B160" s="144" t="str">
        <f>IF(ISBLANK('Competition Data'!A160),"",'Competition Data'!A160)</f>
        <v>Portwood</v>
      </c>
      <c r="C160" s="142" t="str">
        <f>IF(ISBLANK('Competition Data'!H160),"",'Competition Data'!H160)</f>
        <v>ENWL-215</v>
      </c>
      <c r="D160" s="142" t="str">
        <f>IF(ISBLANK('Competition Data'!B160),"",'Competition Data'!B160)</f>
        <v>W26/27</v>
      </c>
      <c r="E160" s="142" t="str">
        <f>IF(ISBLANK('Competition Data'!C160),"",'Competition Data'!C160)</f>
        <v>Dynamic</v>
      </c>
      <c r="F160" s="142">
        <f>IF(ISBLANK('Competition Data'!G160),"",'Competition Data'!G160)</f>
        <v>3246</v>
      </c>
      <c r="G160">
        <f>IF(ISBLANK('Competition Data'!D160),"",'Competition Data'!D160)</f>
        <v>48</v>
      </c>
      <c r="H160">
        <f>IF(ISBLANK('Competition Data'!E160),"",'Competition Data'!E160)</f>
        <v>292</v>
      </c>
      <c r="I160">
        <f>IF(ISBLANK('Competition Data'!F160),"",'Competition Data'!F160)</f>
        <v>2.69</v>
      </c>
      <c r="J160" t="str">
        <f t="shared" si="5"/>
        <v>Portwood (Dynamic)</v>
      </c>
    </row>
    <row r="161" spans="1:10" hidden="1">
      <c r="A161" t="str">
        <f t="shared" si="4"/>
        <v>PortwoodS27Dynamic</v>
      </c>
      <c r="B161" s="144" t="str">
        <f>IF(ISBLANK('Competition Data'!A161),"",'Competition Data'!A161)</f>
        <v>Portwood</v>
      </c>
      <c r="C161" s="142" t="str">
        <f>IF(ISBLANK('Competition Data'!H161),"",'Competition Data'!H161)</f>
        <v>ENWL-215</v>
      </c>
      <c r="D161" s="142" t="str">
        <f>IF(ISBLANK('Competition Data'!B161),"",'Competition Data'!B161)</f>
        <v>S27</v>
      </c>
      <c r="E161" s="142" t="str">
        <f>IF(ISBLANK('Competition Data'!C161),"",'Competition Data'!C161)</f>
        <v>Dynamic</v>
      </c>
      <c r="F161" s="142">
        <f>IF(ISBLANK('Competition Data'!G161),"",'Competition Data'!G161)</f>
        <v>4727</v>
      </c>
      <c r="G161">
        <f>IF(ISBLANK('Competition Data'!D161),"",'Competition Data'!D161)</f>
        <v>48</v>
      </c>
      <c r="H161">
        <f>IF(ISBLANK('Competition Data'!E161),"",'Competition Data'!E161)</f>
        <v>615</v>
      </c>
      <c r="I161">
        <f>IF(ISBLANK('Competition Data'!F161),"",'Competition Data'!F161)</f>
        <v>6.47</v>
      </c>
      <c r="J161" t="str">
        <f t="shared" si="5"/>
        <v>Portwood (Dynamic)</v>
      </c>
    </row>
    <row r="162" spans="1:10" hidden="1">
      <c r="A162" t="str">
        <f t="shared" si="4"/>
        <v>PortwoodW27/28Restore</v>
      </c>
      <c r="B162" s="144" t="str">
        <f>IF(ISBLANK('Competition Data'!A162),"",'Competition Data'!A162)</f>
        <v>Portwood</v>
      </c>
      <c r="C162" s="142" t="str">
        <f>IF(ISBLANK('Competition Data'!H162),"",'Competition Data'!H162)</f>
        <v>ENWL-216</v>
      </c>
      <c r="D162" s="142" t="str">
        <f>IF(ISBLANK('Competition Data'!B162),"",'Competition Data'!B162)</f>
        <v>W27/28</v>
      </c>
      <c r="E162" s="142" t="str">
        <f>IF(ISBLANK('Competition Data'!C162),"",'Competition Data'!C162)</f>
        <v>Restore</v>
      </c>
      <c r="F162" s="142">
        <f>IF(ISBLANK('Competition Data'!G162),"",'Competition Data'!G162)</f>
        <v>68857.09</v>
      </c>
      <c r="G162">
        <f>IF(ISBLANK('Competition Data'!D162),"",'Competition Data'!D162)</f>
        <v>100</v>
      </c>
      <c r="H162">
        <f>IF(ISBLANK('Competition Data'!E162),"",'Competition Data'!E162)</f>
        <v>0</v>
      </c>
      <c r="I162">
        <f>IF(ISBLANK('Competition Data'!F162),"",'Competition Data'!F162)</f>
        <v>18.25</v>
      </c>
      <c r="J162" t="str">
        <f t="shared" si="5"/>
        <v>Portwood (Restore)</v>
      </c>
    </row>
    <row r="163" spans="1:10" hidden="1">
      <c r="A163" t="str">
        <f t="shared" si="4"/>
        <v>PortwoodW27/28Secure</v>
      </c>
      <c r="B163" s="144" t="str">
        <f>IF(ISBLANK('Competition Data'!A163),"",'Competition Data'!A163)</f>
        <v>Portwood</v>
      </c>
      <c r="C163" s="142" t="str">
        <f>IF(ISBLANK('Competition Data'!H163),"",'Competition Data'!H163)</f>
        <v>ENWL-217</v>
      </c>
      <c r="D163" s="142" t="str">
        <f>IF(ISBLANK('Competition Data'!B163),"",'Competition Data'!B163)</f>
        <v>W27/28</v>
      </c>
      <c r="E163" s="142" t="str">
        <f>IF(ISBLANK('Competition Data'!C163),"",'Competition Data'!C163)</f>
        <v>Secure</v>
      </c>
      <c r="F163" s="142">
        <f>IF(ISBLANK('Competition Data'!G163),"",'Competition Data'!G163)</f>
        <v>3551</v>
      </c>
      <c r="G163">
        <f>IF(ISBLANK('Competition Data'!D163),"",'Competition Data'!D163)</f>
        <v>100</v>
      </c>
      <c r="H163">
        <f>IF(ISBLANK('Competition Data'!E163),"",'Competition Data'!E163)</f>
        <v>809</v>
      </c>
      <c r="I163">
        <f>IF(ISBLANK('Competition Data'!F163),"",'Competition Data'!F163)</f>
        <v>4.8600000000000003</v>
      </c>
      <c r="J163" t="str">
        <f t="shared" si="5"/>
        <v>Portwood (Secure)</v>
      </c>
    </row>
    <row r="164" spans="1:10" hidden="1">
      <c r="A164" t="str">
        <f t="shared" si="4"/>
        <v>RossallFY24Restore</v>
      </c>
      <c r="B164" s="144" t="str">
        <f>IF(ISBLANK('Competition Data'!A164),"",'Competition Data'!A164)</f>
        <v>Rossall</v>
      </c>
      <c r="C164" s="142" t="str">
        <f>IF(ISBLANK('Competition Data'!H164),"",'Competition Data'!H164)</f>
        <v>ENWL-218</v>
      </c>
      <c r="D164" s="142" t="str">
        <f>IF(ISBLANK('Competition Data'!B164),"",'Competition Data'!B164)</f>
        <v>FY24</v>
      </c>
      <c r="E164" s="142" t="str">
        <f>IF(ISBLANK('Competition Data'!C164),"",'Competition Data'!C164)</f>
        <v>Restore</v>
      </c>
      <c r="F164" s="142">
        <f>IF(ISBLANK('Competition Data'!G164),"",'Competition Data'!G164)</f>
        <v>14012</v>
      </c>
      <c r="G164">
        <f>IF(ISBLANK('Competition Data'!D164),"",'Competition Data'!D164)</f>
        <v>100</v>
      </c>
      <c r="H164">
        <f>IF(ISBLANK('Competition Data'!E164),"",'Competition Data'!E164)</f>
        <v>0</v>
      </c>
      <c r="I164">
        <f>IF(ISBLANK('Competition Data'!F164),"",'Competition Data'!F164)</f>
        <v>3.89</v>
      </c>
      <c r="J164" t="str">
        <f t="shared" si="5"/>
        <v>Rossall (Restore)</v>
      </c>
    </row>
    <row r="165" spans="1:10" hidden="1">
      <c r="A165" t="str">
        <f t="shared" si="4"/>
        <v>RossallFY25Restore</v>
      </c>
      <c r="B165" s="144" t="str">
        <f>IF(ISBLANK('Competition Data'!A165),"",'Competition Data'!A165)</f>
        <v>Rossall</v>
      </c>
      <c r="C165" s="142" t="str">
        <f>IF(ISBLANK('Competition Data'!H165),"",'Competition Data'!H165)</f>
        <v>ENWL-218</v>
      </c>
      <c r="D165" s="142" t="str">
        <f>IF(ISBLANK('Competition Data'!B165),"",'Competition Data'!B165)</f>
        <v>FY25</v>
      </c>
      <c r="E165" s="142" t="str">
        <f>IF(ISBLANK('Competition Data'!C165),"",'Competition Data'!C165)</f>
        <v>Restore</v>
      </c>
      <c r="F165" s="142">
        <f>IF(ISBLANK('Competition Data'!G165),"",'Competition Data'!G165)</f>
        <v>14012</v>
      </c>
      <c r="G165">
        <f>IF(ISBLANK('Competition Data'!D165),"",'Competition Data'!D165)</f>
        <v>100</v>
      </c>
      <c r="H165">
        <f>IF(ISBLANK('Competition Data'!E165),"",'Competition Data'!E165)</f>
        <v>0</v>
      </c>
      <c r="I165">
        <f>IF(ISBLANK('Competition Data'!F165),"",'Competition Data'!F165)</f>
        <v>3.89</v>
      </c>
      <c r="J165" t="str">
        <f t="shared" si="5"/>
        <v>Rossall (Restore)</v>
      </c>
    </row>
    <row r="166" spans="1:10" hidden="1">
      <c r="A166" t="str">
        <f t="shared" si="4"/>
        <v>RossallFY26Restore</v>
      </c>
      <c r="B166" s="144" t="str">
        <f>IF(ISBLANK('Competition Data'!A166),"",'Competition Data'!A166)</f>
        <v>Rossall</v>
      </c>
      <c r="C166" s="142" t="str">
        <f>IF(ISBLANK('Competition Data'!H166),"",'Competition Data'!H166)</f>
        <v>ENWL-218</v>
      </c>
      <c r="D166" s="142" t="str">
        <f>IF(ISBLANK('Competition Data'!B166),"",'Competition Data'!B166)</f>
        <v>FY26</v>
      </c>
      <c r="E166" s="142" t="str">
        <f>IF(ISBLANK('Competition Data'!C166),"",'Competition Data'!C166)</f>
        <v>Restore</v>
      </c>
      <c r="F166" s="142">
        <f>IF(ISBLANK('Competition Data'!G166),"",'Competition Data'!G166)</f>
        <v>14012</v>
      </c>
      <c r="G166">
        <f>IF(ISBLANK('Competition Data'!D166),"",'Competition Data'!D166)</f>
        <v>100</v>
      </c>
      <c r="H166">
        <f>IF(ISBLANK('Competition Data'!E166),"",'Competition Data'!E166)</f>
        <v>0</v>
      </c>
      <c r="I166">
        <f>IF(ISBLANK('Competition Data'!F166),"",'Competition Data'!F166)</f>
        <v>3.89</v>
      </c>
      <c r="J166" t="str">
        <f t="shared" si="5"/>
        <v>Rossall (Restore)</v>
      </c>
    </row>
    <row r="167" spans="1:10" hidden="1">
      <c r="A167" t="str">
        <f t="shared" si="4"/>
        <v>RossallFY27Restore</v>
      </c>
      <c r="B167" s="144" t="str">
        <f>IF(ISBLANK('Competition Data'!A167),"",'Competition Data'!A167)</f>
        <v>Rossall</v>
      </c>
      <c r="C167" s="142" t="str">
        <f>IF(ISBLANK('Competition Data'!H167),"",'Competition Data'!H167)</f>
        <v>ENWL-218</v>
      </c>
      <c r="D167" s="142" t="str">
        <f>IF(ISBLANK('Competition Data'!B167),"",'Competition Data'!B167)</f>
        <v>FY27</v>
      </c>
      <c r="E167" s="142" t="str">
        <f>IF(ISBLANK('Competition Data'!C167),"",'Competition Data'!C167)</f>
        <v>Restore</v>
      </c>
      <c r="F167" s="142">
        <f>IF(ISBLANK('Competition Data'!G167),"",'Competition Data'!G167)</f>
        <v>14012</v>
      </c>
      <c r="G167">
        <f>IF(ISBLANK('Competition Data'!D167),"",'Competition Data'!D167)</f>
        <v>100</v>
      </c>
      <c r="H167">
        <f>IF(ISBLANK('Competition Data'!E167),"",'Competition Data'!E167)</f>
        <v>0</v>
      </c>
      <c r="I167">
        <f>IF(ISBLANK('Competition Data'!F167),"",'Competition Data'!F167)</f>
        <v>3.89</v>
      </c>
      <c r="J167" t="str">
        <f t="shared" si="5"/>
        <v>Rossall (Restore)</v>
      </c>
    </row>
    <row r="168" spans="1:10" hidden="1">
      <c r="A168" t="str">
        <f t="shared" si="4"/>
        <v>RossallFY28Restore</v>
      </c>
      <c r="B168" s="144" t="str">
        <f>IF(ISBLANK('Competition Data'!A168),"",'Competition Data'!A168)</f>
        <v>Rossall</v>
      </c>
      <c r="C168" s="142" t="str">
        <f>IF(ISBLANK('Competition Data'!H168),"",'Competition Data'!H168)</f>
        <v>ENWL-218</v>
      </c>
      <c r="D168" s="142" t="str">
        <f>IF(ISBLANK('Competition Data'!B168),"",'Competition Data'!B168)</f>
        <v>FY28</v>
      </c>
      <c r="E168" s="142" t="str">
        <f>IF(ISBLANK('Competition Data'!C168),"",'Competition Data'!C168)</f>
        <v>Restore</v>
      </c>
      <c r="F168" s="142">
        <f>IF(ISBLANK('Competition Data'!G168),"",'Competition Data'!G168)</f>
        <v>14012</v>
      </c>
      <c r="G168">
        <f>IF(ISBLANK('Competition Data'!D168),"",'Competition Data'!D168)</f>
        <v>100</v>
      </c>
      <c r="H168">
        <f>IF(ISBLANK('Competition Data'!E168),"",'Competition Data'!E168)</f>
        <v>0</v>
      </c>
      <c r="I168">
        <f>IF(ISBLANK('Competition Data'!F168),"",'Competition Data'!F168)</f>
        <v>3.89</v>
      </c>
      <c r="J168" t="str">
        <f t="shared" si="5"/>
        <v>Rossall (Restore)</v>
      </c>
    </row>
    <row r="169" spans="1:10" hidden="1">
      <c r="A169" t="str">
        <f t="shared" si="4"/>
        <v>ScarisbrickFY24Restore</v>
      </c>
      <c r="B169" s="144" t="str">
        <f>IF(ISBLANK('Competition Data'!A169),"",'Competition Data'!A169)</f>
        <v>Scarisbrick</v>
      </c>
      <c r="C169" s="142" t="str">
        <f>IF(ISBLANK('Competition Data'!H169),"",'Competition Data'!H169)</f>
        <v>ENWL-219</v>
      </c>
      <c r="D169" s="142" t="str">
        <f>IF(ISBLANK('Competition Data'!B169),"",'Competition Data'!B169)</f>
        <v>FY24</v>
      </c>
      <c r="E169" s="142" t="str">
        <f>IF(ISBLANK('Competition Data'!C169),"",'Competition Data'!C169)</f>
        <v>Restore</v>
      </c>
      <c r="F169" s="142">
        <f>IF(ISBLANK('Competition Data'!G169),"",'Competition Data'!G169)</f>
        <v>32016</v>
      </c>
      <c r="G169">
        <f>IF(ISBLANK('Competition Data'!D169),"",'Competition Data'!D169)</f>
        <v>100</v>
      </c>
      <c r="H169">
        <f>IF(ISBLANK('Competition Data'!E169),"",'Competition Data'!E169)</f>
        <v>0</v>
      </c>
      <c r="I169">
        <f>IF(ISBLANK('Competition Data'!F169),"",'Competition Data'!F169)</f>
        <v>5.23</v>
      </c>
      <c r="J169" t="str">
        <f t="shared" si="5"/>
        <v>Scarisbrick (Restore)</v>
      </c>
    </row>
    <row r="170" spans="1:10" hidden="1">
      <c r="A170" t="str">
        <f t="shared" si="4"/>
        <v>ScarisbrickFY25Restore</v>
      </c>
      <c r="B170" s="144" t="str">
        <f>IF(ISBLANK('Competition Data'!A170),"",'Competition Data'!A170)</f>
        <v>Scarisbrick</v>
      </c>
      <c r="C170" s="142" t="str">
        <f>IF(ISBLANK('Competition Data'!H170),"",'Competition Data'!H170)</f>
        <v>ENWL-219</v>
      </c>
      <c r="D170" s="142" t="str">
        <f>IF(ISBLANK('Competition Data'!B170),"",'Competition Data'!B170)</f>
        <v>FY25</v>
      </c>
      <c r="E170" s="142" t="str">
        <f>IF(ISBLANK('Competition Data'!C170),"",'Competition Data'!C170)</f>
        <v>Restore</v>
      </c>
      <c r="F170" s="142">
        <f>IF(ISBLANK('Competition Data'!G170),"",'Competition Data'!G170)</f>
        <v>32016</v>
      </c>
      <c r="G170">
        <f>IF(ISBLANK('Competition Data'!D170),"",'Competition Data'!D170)</f>
        <v>100</v>
      </c>
      <c r="H170">
        <f>IF(ISBLANK('Competition Data'!E170),"",'Competition Data'!E170)</f>
        <v>0</v>
      </c>
      <c r="I170">
        <f>IF(ISBLANK('Competition Data'!F170),"",'Competition Data'!F170)</f>
        <v>5.23</v>
      </c>
      <c r="J170" t="str">
        <f t="shared" si="5"/>
        <v>Scarisbrick (Restore)</v>
      </c>
    </row>
    <row r="171" spans="1:10" hidden="1">
      <c r="A171" t="str">
        <f t="shared" si="4"/>
        <v>ScarisbrickFY26Restore</v>
      </c>
      <c r="B171" s="144" t="str">
        <f>IF(ISBLANK('Competition Data'!A171),"",'Competition Data'!A171)</f>
        <v>Scarisbrick</v>
      </c>
      <c r="C171" s="142" t="str">
        <f>IF(ISBLANK('Competition Data'!H171),"",'Competition Data'!H171)</f>
        <v>ENWL-219</v>
      </c>
      <c r="D171" s="142" t="str">
        <f>IF(ISBLANK('Competition Data'!B171),"",'Competition Data'!B171)</f>
        <v>FY26</v>
      </c>
      <c r="E171" s="142" t="str">
        <f>IF(ISBLANK('Competition Data'!C171),"",'Competition Data'!C171)</f>
        <v>Restore</v>
      </c>
      <c r="F171" s="142">
        <f>IF(ISBLANK('Competition Data'!G171),"",'Competition Data'!G171)</f>
        <v>32016</v>
      </c>
      <c r="G171">
        <f>IF(ISBLANK('Competition Data'!D171),"",'Competition Data'!D171)</f>
        <v>100</v>
      </c>
      <c r="H171">
        <f>IF(ISBLANK('Competition Data'!E171),"",'Competition Data'!E171)</f>
        <v>0</v>
      </c>
      <c r="I171">
        <f>IF(ISBLANK('Competition Data'!F171),"",'Competition Data'!F171)</f>
        <v>5.23</v>
      </c>
      <c r="J171" t="str">
        <f t="shared" si="5"/>
        <v>Scarisbrick (Restore)</v>
      </c>
    </row>
    <row r="172" spans="1:10" hidden="1">
      <c r="A172" t="str">
        <f t="shared" si="4"/>
        <v>ScarisbrickFY27Restore</v>
      </c>
      <c r="B172" s="144" t="str">
        <f>IF(ISBLANK('Competition Data'!A172),"",'Competition Data'!A172)</f>
        <v>Scarisbrick</v>
      </c>
      <c r="C172" s="142" t="str">
        <f>IF(ISBLANK('Competition Data'!H172),"",'Competition Data'!H172)</f>
        <v>ENWL-219</v>
      </c>
      <c r="D172" s="142" t="str">
        <f>IF(ISBLANK('Competition Data'!B172),"",'Competition Data'!B172)</f>
        <v>FY27</v>
      </c>
      <c r="E172" s="142" t="str">
        <f>IF(ISBLANK('Competition Data'!C172),"",'Competition Data'!C172)</f>
        <v>Restore</v>
      </c>
      <c r="F172" s="142">
        <f>IF(ISBLANK('Competition Data'!G172),"",'Competition Data'!G172)</f>
        <v>32016</v>
      </c>
      <c r="G172">
        <f>IF(ISBLANK('Competition Data'!D172),"",'Competition Data'!D172)</f>
        <v>100</v>
      </c>
      <c r="H172">
        <f>IF(ISBLANK('Competition Data'!E172),"",'Competition Data'!E172)</f>
        <v>0</v>
      </c>
      <c r="I172">
        <f>IF(ISBLANK('Competition Data'!F172),"",'Competition Data'!F172)</f>
        <v>5.23</v>
      </c>
      <c r="J172" t="str">
        <f t="shared" si="5"/>
        <v>Scarisbrick (Restore)</v>
      </c>
    </row>
    <row r="173" spans="1:10" hidden="1">
      <c r="A173" t="str">
        <f t="shared" si="4"/>
        <v>ScarisbrickFY28Restore</v>
      </c>
      <c r="B173" s="144" t="str">
        <f>IF(ISBLANK('Competition Data'!A173),"",'Competition Data'!A173)</f>
        <v>Scarisbrick</v>
      </c>
      <c r="C173" s="142" t="str">
        <f>IF(ISBLANK('Competition Data'!H173),"",'Competition Data'!H173)</f>
        <v>ENWL-219</v>
      </c>
      <c r="D173" s="142" t="str">
        <f>IF(ISBLANK('Competition Data'!B173),"",'Competition Data'!B173)</f>
        <v>FY28</v>
      </c>
      <c r="E173" s="142" t="str">
        <f>IF(ISBLANK('Competition Data'!C173),"",'Competition Data'!C173)</f>
        <v>Restore</v>
      </c>
      <c r="F173" s="142">
        <f>IF(ISBLANK('Competition Data'!G173),"",'Competition Data'!G173)</f>
        <v>32016</v>
      </c>
      <c r="G173">
        <f>IF(ISBLANK('Competition Data'!D173),"",'Competition Data'!D173)</f>
        <v>100</v>
      </c>
      <c r="H173">
        <f>IF(ISBLANK('Competition Data'!E173),"",'Competition Data'!E173)</f>
        <v>0</v>
      </c>
      <c r="I173">
        <f>IF(ISBLANK('Competition Data'!F173),"",'Competition Data'!F173)</f>
        <v>5.23</v>
      </c>
      <c r="J173" t="str">
        <f t="shared" si="5"/>
        <v>Scarisbrick (Restore)</v>
      </c>
    </row>
    <row r="174" spans="1:10" hidden="1">
      <c r="A174" t="str">
        <f t="shared" si="4"/>
        <v>SeberghamFY24Restore</v>
      </c>
      <c r="B174" s="144" t="str">
        <f>IF(ISBLANK('Competition Data'!A174),"",'Competition Data'!A174)</f>
        <v>Sebergham</v>
      </c>
      <c r="C174" s="142" t="str">
        <f>IF(ISBLANK('Competition Data'!H174),"",'Competition Data'!H174)</f>
        <v>ENWL-220</v>
      </c>
      <c r="D174" s="142" t="str">
        <f>IF(ISBLANK('Competition Data'!B174),"",'Competition Data'!B174)</f>
        <v>FY24</v>
      </c>
      <c r="E174" s="142" t="str">
        <f>IF(ISBLANK('Competition Data'!C174),"",'Competition Data'!C174)</f>
        <v>Restore</v>
      </c>
      <c r="F174" s="142">
        <f>IF(ISBLANK('Competition Data'!G174),"",'Competition Data'!G174)</f>
        <v>26240</v>
      </c>
      <c r="G174">
        <f>IF(ISBLANK('Competition Data'!D174),"",'Competition Data'!D174)</f>
        <v>100</v>
      </c>
      <c r="H174">
        <f>IF(ISBLANK('Competition Data'!E174),"",'Competition Data'!E174)</f>
        <v>0</v>
      </c>
      <c r="I174">
        <f>IF(ISBLANK('Competition Data'!F174),"",'Competition Data'!F174)</f>
        <v>3.74</v>
      </c>
      <c r="J174" t="str">
        <f t="shared" si="5"/>
        <v>Sebergham (Restore)</v>
      </c>
    </row>
    <row r="175" spans="1:10" hidden="1">
      <c r="A175" t="str">
        <f t="shared" si="4"/>
        <v>SeberghamFY25Restore</v>
      </c>
      <c r="B175" s="144" t="str">
        <f>IF(ISBLANK('Competition Data'!A175),"",'Competition Data'!A175)</f>
        <v>Sebergham</v>
      </c>
      <c r="C175" s="142" t="str">
        <f>IF(ISBLANK('Competition Data'!H175),"",'Competition Data'!H175)</f>
        <v>ENWL-220</v>
      </c>
      <c r="D175" s="142" t="str">
        <f>IF(ISBLANK('Competition Data'!B175),"",'Competition Data'!B175)</f>
        <v>FY25</v>
      </c>
      <c r="E175" s="142" t="str">
        <f>IF(ISBLANK('Competition Data'!C175),"",'Competition Data'!C175)</f>
        <v>Restore</v>
      </c>
      <c r="F175" s="142">
        <f>IF(ISBLANK('Competition Data'!G175),"",'Competition Data'!G175)</f>
        <v>26240</v>
      </c>
      <c r="G175">
        <f>IF(ISBLANK('Competition Data'!D175),"",'Competition Data'!D175)</f>
        <v>100</v>
      </c>
      <c r="H175">
        <f>IF(ISBLANK('Competition Data'!E175),"",'Competition Data'!E175)</f>
        <v>0</v>
      </c>
      <c r="I175">
        <f>IF(ISBLANK('Competition Data'!F175),"",'Competition Data'!F175)</f>
        <v>3.74</v>
      </c>
      <c r="J175" t="str">
        <f t="shared" si="5"/>
        <v>Sebergham (Restore)</v>
      </c>
    </row>
    <row r="176" spans="1:10" hidden="1">
      <c r="A176" t="str">
        <f t="shared" si="4"/>
        <v>SeberghamFY26Restore</v>
      </c>
      <c r="B176" s="144" t="str">
        <f>IF(ISBLANK('Competition Data'!A176),"",'Competition Data'!A176)</f>
        <v>Sebergham</v>
      </c>
      <c r="C176" s="142" t="str">
        <f>IF(ISBLANK('Competition Data'!H176),"",'Competition Data'!H176)</f>
        <v>ENWL-220</v>
      </c>
      <c r="D176" s="142" t="str">
        <f>IF(ISBLANK('Competition Data'!B176),"",'Competition Data'!B176)</f>
        <v>FY26</v>
      </c>
      <c r="E176" s="142" t="str">
        <f>IF(ISBLANK('Competition Data'!C176),"",'Competition Data'!C176)</f>
        <v>Restore</v>
      </c>
      <c r="F176" s="142">
        <f>IF(ISBLANK('Competition Data'!G176),"",'Competition Data'!G176)</f>
        <v>26240</v>
      </c>
      <c r="G176">
        <f>IF(ISBLANK('Competition Data'!D176),"",'Competition Data'!D176)</f>
        <v>100</v>
      </c>
      <c r="H176">
        <f>IF(ISBLANK('Competition Data'!E176),"",'Competition Data'!E176)</f>
        <v>0</v>
      </c>
      <c r="I176">
        <f>IF(ISBLANK('Competition Data'!F176),"",'Competition Data'!F176)</f>
        <v>3.74</v>
      </c>
      <c r="J176" t="str">
        <f t="shared" si="5"/>
        <v>Sebergham (Restore)</v>
      </c>
    </row>
    <row r="177" spans="1:10" hidden="1">
      <c r="A177" t="str">
        <f t="shared" si="4"/>
        <v>SeberghamFY27Restore</v>
      </c>
      <c r="B177" s="144" t="str">
        <f>IF(ISBLANK('Competition Data'!A177),"",'Competition Data'!A177)</f>
        <v>Sebergham</v>
      </c>
      <c r="C177" s="142" t="str">
        <f>IF(ISBLANK('Competition Data'!H177),"",'Competition Data'!H177)</f>
        <v>ENWL-220</v>
      </c>
      <c r="D177" s="142" t="str">
        <f>IF(ISBLANK('Competition Data'!B177),"",'Competition Data'!B177)</f>
        <v>FY27</v>
      </c>
      <c r="E177" s="142" t="str">
        <f>IF(ISBLANK('Competition Data'!C177),"",'Competition Data'!C177)</f>
        <v>Restore</v>
      </c>
      <c r="F177" s="142">
        <f>IF(ISBLANK('Competition Data'!G177),"",'Competition Data'!G177)</f>
        <v>26240</v>
      </c>
      <c r="G177">
        <f>IF(ISBLANK('Competition Data'!D177),"",'Competition Data'!D177)</f>
        <v>100</v>
      </c>
      <c r="H177">
        <f>IF(ISBLANK('Competition Data'!E177),"",'Competition Data'!E177)</f>
        <v>0</v>
      </c>
      <c r="I177">
        <f>IF(ISBLANK('Competition Data'!F177),"",'Competition Data'!F177)</f>
        <v>3.74</v>
      </c>
      <c r="J177" t="str">
        <f t="shared" si="5"/>
        <v>Sebergham (Restore)</v>
      </c>
    </row>
    <row r="178" spans="1:10" hidden="1">
      <c r="A178" t="str">
        <f t="shared" si="4"/>
        <v>SeberghamFY28Restore</v>
      </c>
      <c r="B178" s="144" t="str">
        <f>IF(ISBLANK('Competition Data'!A178),"",'Competition Data'!A178)</f>
        <v>Sebergham</v>
      </c>
      <c r="C178" s="142" t="str">
        <f>IF(ISBLANK('Competition Data'!H178),"",'Competition Data'!H178)</f>
        <v>ENWL-220</v>
      </c>
      <c r="D178" s="142" t="str">
        <f>IF(ISBLANK('Competition Data'!B178),"",'Competition Data'!B178)</f>
        <v>FY28</v>
      </c>
      <c r="E178" s="142" t="str">
        <f>IF(ISBLANK('Competition Data'!C178),"",'Competition Data'!C178)</f>
        <v>Restore</v>
      </c>
      <c r="F178" s="142">
        <f>IF(ISBLANK('Competition Data'!G178),"",'Competition Data'!G178)</f>
        <v>26240</v>
      </c>
      <c r="G178">
        <f>IF(ISBLANK('Competition Data'!D178),"",'Competition Data'!D178)</f>
        <v>100</v>
      </c>
      <c r="H178">
        <f>IF(ISBLANK('Competition Data'!E178),"",'Competition Data'!E178)</f>
        <v>0</v>
      </c>
      <c r="I178">
        <f>IF(ISBLANK('Competition Data'!F178),"",'Competition Data'!F178)</f>
        <v>3.74</v>
      </c>
      <c r="J178" t="str">
        <f t="shared" si="5"/>
        <v>Sebergham (Restore)</v>
      </c>
    </row>
    <row r="179" spans="1:10" hidden="1">
      <c r="A179" t="str">
        <f t="shared" si="4"/>
        <v>SedberghFY24Restore</v>
      </c>
      <c r="B179" s="144" t="str">
        <f>IF(ISBLANK('Competition Data'!A179),"",'Competition Data'!A179)</f>
        <v>Sedbergh</v>
      </c>
      <c r="C179" s="142" t="str">
        <f>IF(ISBLANK('Competition Data'!H179),"",'Competition Data'!H179)</f>
        <v>ENWL-221</v>
      </c>
      <c r="D179" s="142" t="str">
        <f>IF(ISBLANK('Competition Data'!B179),"",'Competition Data'!B179)</f>
        <v>FY24</v>
      </c>
      <c r="E179" s="142" t="str">
        <f>IF(ISBLANK('Competition Data'!C179),"",'Competition Data'!C179)</f>
        <v>Restore</v>
      </c>
      <c r="F179" s="142">
        <f>IF(ISBLANK('Competition Data'!G179),"",'Competition Data'!G179)</f>
        <v>52029</v>
      </c>
      <c r="G179">
        <f>IF(ISBLANK('Competition Data'!D179),"",'Competition Data'!D179)</f>
        <v>100</v>
      </c>
      <c r="H179">
        <f>IF(ISBLANK('Competition Data'!E179),"",'Competition Data'!E179)</f>
        <v>0</v>
      </c>
      <c r="I179">
        <f>IF(ISBLANK('Competition Data'!F179),"",'Competition Data'!F179)</f>
        <v>4.1900000000000004</v>
      </c>
      <c r="J179" t="str">
        <f t="shared" si="5"/>
        <v>Sedbergh (Restore)</v>
      </c>
    </row>
    <row r="180" spans="1:10" hidden="1">
      <c r="A180" t="str">
        <f t="shared" si="4"/>
        <v>SedberghFY25Restore</v>
      </c>
      <c r="B180" s="144" t="str">
        <f>IF(ISBLANK('Competition Data'!A180),"",'Competition Data'!A180)</f>
        <v>Sedbergh</v>
      </c>
      <c r="C180" s="142" t="str">
        <f>IF(ISBLANK('Competition Data'!H180),"",'Competition Data'!H180)</f>
        <v>ENWL-221</v>
      </c>
      <c r="D180" s="142" t="str">
        <f>IF(ISBLANK('Competition Data'!B180),"",'Competition Data'!B180)</f>
        <v>FY25</v>
      </c>
      <c r="E180" s="142" t="str">
        <f>IF(ISBLANK('Competition Data'!C180),"",'Competition Data'!C180)</f>
        <v>Restore</v>
      </c>
      <c r="F180" s="142">
        <f>IF(ISBLANK('Competition Data'!G180),"",'Competition Data'!G180)</f>
        <v>52029</v>
      </c>
      <c r="G180">
        <f>IF(ISBLANK('Competition Data'!D180),"",'Competition Data'!D180)</f>
        <v>100</v>
      </c>
      <c r="H180">
        <f>IF(ISBLANK('Competition Data'!E180),"",'Competition Data'!E180)</f>
        <v>0</v>
      </c>
      <c r="I180">
        <f>IF(ISBLANK('Competition Data'!F180),"",'Competition Data'!F180)</f>
        <v>4.1900000000000004</v>
      </c>
      <c r="J180" t="str">
        <f t="shared" si="5"/>
        <v>Sedbergh (Restore)</v>
      </c>
    </row>
    <row r="181" spans="1:10" hidden="1">
      <c r="A181" t="str">
        <f t="shared" si="4"/>
        <v>SedberghFY26Restore</v>
      </c>
      <c r="B181" s="144" t="str">
        <f>IF(ISBLANK('Competition Data'!A181),"",'Competition Data'!A181)</f>
        <v>Sedbergh</v>
      </c>
      <c r="C181" s="142" t="str">
        <f>IF(ISBLANK('Competition Data'!H181),"",'Competition Data'!H181)</f>
        <v>ENWL-221</v>
      </c>
      <c r="D181" s="142" t="str">
        <f>IF(ISBLANK('Competition Data'!B181),"",'Competition Data'!B181)</f>
        <v>FY26</v>
      </c>
      <c r="E181" s="142" t="str">
        <f>IF(ISBLANK('Competition Data'!C181),"",'Competition Data'!C181)</f>
        <v>Restore</v>
      </c>
      <c r="F181" s="142">
        <f>IF(ISBLANK('Competition Data'!G181),"",'Competition Data'!G181)</f>
        <v>52029</v>
      </c>
      <c r="G181">
        <f>IF(ISBLANK('Competition Data'!D181),"",'Competition Data'!D181)</f>
        <v>100</v>
      </c>
      <c r="H181">
        <f>IF(ISBLANK('Competition Data'!E181),"",'Competition Data'!E181)</f>
        <v>0</v>
      </c>
      <c r="I181">
        <f>IF(ISBLANK('Competition Data'!F181),"",'Competition Data'!F181)</f>
        <v>4.1900000000000004</v>
      </c>
      <c r="J181" t="str">
        <f t="shared" si="5"/>
        <v>Sedbergh (Restore)</v>
      </c>
    </row>
    <row r="182" spans="1:10" hidden="1">
      <c r="A182" t="str">
        <f t="shared" si="4"/>
        <v>SedberghFY27Restore</v>
      </c>
      <c r="B182" s="144" t="str">
        <f>IF(ISBLANK('Competition Data'!A182),"",'Competition Data'!A182)</f>
        <v>Sedbergh</v>
      </c>
      <c r="C182" s="142" t="str">
        <f>IF(ISBLANK('Competition Data'!H182),"",'Competition Data'!H182)</f>
        <v>ENWL-221</v>
      </c>
      <c r="D182" s="142" t="str">
        <f>IF(ISBLANK('Competition Data'!B182),"",'Competition Data'!B182)</f>
        <v>FY27</v>
      </c>
      <c r="E182" s="142" t="str">
        <f>IF(ISBLANK('Competition Data'!C182),"",'Competition Data'!C182)</f>
        <v>Restore</v>
      </c>
      <c r="F182" s="142">
        <f>IF(ISBLANK('Competition Data'!G182),"",'Competition Data'!G182)</f>
        <v>52029</v>
      </c>
      <c r="G182">
        <f>IF(ISBLANK('Competition Data'!D182),"",'Competition Data'!D182)</f>
        <v>100</v>
      </c>
      <c r="H182">
        <f>IF(ISBLANK('Competition Data'!E182),"",'Competition Data'!E182)</f>
        <v>0</v>
      </c>
      <c r="I182">
        <f>IF(ISBLANK('Competition Data'!F182),"",'Competition Data'!F182)</f>
        <v>4.1900000000000004</v>
      </c>
      <c r="J182" t="str">
        <f t="shared" si="5"/>
        <v>Sedbergh (Restore)</v>
      </c>
    </row>
    <row r="183" spans="1:10" hidden="1">
      <c r="A183" t="str">
        <f t="shared" si="4"/>
        <v>SedberghFY28Restore</v>
      </c>
      <c r="B183" s="144" t="str">
        <f>IF(ISBLANK('Competition Data'!A183),"",'Competition Data'!A183)</f>
        <v>Sedbergh</v>
      </c>
      <c r="C183" s="142" t="str">
        <f>IF(ISBLANK('Competition Data'!H183),"",'Competition Data'!H183)</f>
        <v>ENWL-221</v>
      </c>
      <c r="D183" s="142" t="str">
        <f>IF(ISBLANK('Competition Data'!B183),"",'Competition Data'!B183)</f>
        <v>FY28</v>
      </c>
      <c r="E183" s="142" t="str">
        <f>IF(ISBLANK('Competition Data'!C183),"",'Competition Data'!C183)</f>
        <v>Restore</v>
      </c>
      <c r="F183" s="142">
        <f>IF(ISBLANK('Competition Data'!G183),"",'Competition Data'!G183)</f>
        <v>52029</v>
      </c>
      <c r="G183">
        <f>IF(ISBLANK('Competition Data'!D183),"",'Competition Data'!D183)</f>
        <v>100</v>
      </c>
      <c r="H183">
        <f>IF(ISBLANK('Competition Data'!E183),"",'Competition Data'!E183)</f>
        <v>0</v>
      </c>
      <c r="I183">
        <f>IF(ISBLANK('Competition Data'!F183),"",'Competition Data'!F183)</f>
        <v>4.1900000000000004</v>
      </c>
      <c r="J183" t="str">
        <f t="shared" si="5"/>
        <v>Sedbergh (Restore)</v>
      </c>
    </row>
    <row r="184" spans="1:10" hidden="1">
      <c r="A184" t="str">
        <f t="shared" si="4"/>
        <v>SettleW23/24Dynamic</v>
      </c>
      <c r="B184" s="144" t="str">
        <f>IF(ISBLANK('Competition Data'!A184),"",'Competition Data'!A184)</f>
        <v>Settle</v>
      </c>
      <c r="C184" s="142" t="str">
        <f>IF(ISBLANK('Competition Data'!H184),"",'Competition Data'!H184)</f>
        <v>ENWL-222</v>
      </c>
      <c r="D184" s="142" t="str">
        <f>IF(ISBLANK('Competition Data'!B184),"",'Competition Data'!B184)</f>
        <v>W23/24</v>
      </c>
      <c r="E184" s="142" t="str">
        <f>IF(ISBLANK('Competition Data'!C184),"",'Competition Data'!C184)</f>
        <v>Dynamic</v>
      </c>
      <c r="F184" s="142">
        <f>IF(ISBLANK('Competition Data'!G184),"",'Competition Data'!G184)</f>
        <v>40167</v>
      </c>
      <c r="G184">
        <f>IF(ISBLANK('Competition Data'!D184),"",'Competition Data'!D184)</f>
        <v>24</v>
      </c>
      <c r="H184">
        <f>IF(ISBLANK('Competition Data'!E184),"",'Competition Data'!E184)</f>
        <v>12</v>
      </c>
      <c r="I184">
        <f>IF(ISBLANK('Competition Data'!F184),"",'Competition Data'!F184)</f>
        <v>0.09</v>
      </c>
      <c r="J184" t="str">
        <f t="shared" si="5"/>
        <v>Settle (Dynamic)</v>
      </c>
    </row>
    <row r="185" spans="1:10" hidden="1">
      <c r="A185" t="str">
        <f t="shared" si="4"/>
        <v>SettleW24/25Dynamic</v>
      </c>
      <c r="B185" s="144" t="str">
        <f>IF(ISBLANK('Competition Data'!A185),"",'Competition Data'!A185)</f>
        <v>Settle</v>
      </c>
      <c r="C185" s="142" t="str">
        <f>IF(ISBLANK('Competition Data'!H185),"",'Competition Data'!H185)</f>
        <v>ENWL-222</v>
      </c>
      <c r="D185" s="142" t="str">
        <f>IF(ISBLANK('Competition Data'!B185),"",'Competition Data'!B185)</f>
        <v>W24/25</v>
      </c>
      <c r="E185" s="142" t="str">
        <f>IF(ISBLANK('Competition Data'!C185),"",'Competition Data'!C185)</f>
        <v>Dynamic</v>
      </c>
      <c r="F185" s="142">
        <f>IF(ISBLANK('Competition Data'!G185),"",'Competition Data'!G185)</f>
        <v>40167</v>
      </c>
      <c r="G185">
        <f>IF(ISBLANK('Competition Data'!D185),"",'Competition Data'!D185)</f>
        <v>48</v>
      </c>
      <c r="H185">
        <f>IF(ISBLANK('Competition Data'!E185),"",'Competition Data'!E185)</f>
        <v>42</v>
      </c>
      <c r="I185">
        <f>IF(ISBLANK('Competition Data'!F185),"",'Competition Data'!F185)</f>
        <v>0.2</v>
      </c>
      <c r="J185" t="str">
        <f t="shared" si="5"/>
        <v>Settle (Dynamic)</v>
      </c>
    </row>
    <row r="186" spans="1:10" hidden="1">
      <c r="A186" t="str">
        <f t="shared" si="4"/>
        <v>SettleW25/26Dynamic</v>
      </c>
      <c r="B186" s="144" t="str">
        <f>IF(ISBLANK('Competition Data'!A186),"",'Competition Data'!A186)</f>
        <v>Settle</v>
      </c>
      <c r="C186" s="142" t="str">
        <f>IF(ISBLANK('Competition Data'!H186),"",'Competition Data'!H186)</f>
        <v>ENWL-222</v>
      </c>
      <c r="D186" s="142" t="str">
        <f>IF(ISBLANK('Competition Data'!B186),"",'Competition Data'!B186)</f>
        <v>W25/26</v>
      </c>
      <c r="E186" s="142" t="str">
        <f>IF(ISBLANK('Competition Data'!C186),"",'Competition Data'!C186)</f>
        <v>Dynamic</v>
      </c>
      <c r="F186" s="142">
        <f>IF(ISBLANK('Competition Data'!G186),"",'Competition Data'!G186)</f>
        <v>40167</v>
      </c>
      <c r="G186">
        <f>IF(ISBLANK('Competition Data'!D186),"",'Competition Data'!D186)</f>
        <v>48</v>
      </c>
      <c r="H186">
        <f>IF(ISBLANK('Competition Data'!E186),"",'Competition Data'!E186)</f>
        <v>77</v>
      </c>
      <c r="I186">
        <f>IF(ISBLANK('Competition Data'!F186),"",'Competition Data'!F186)</f>
        <v>0.28000000000000003</v>
      </c>
      <c r="J186" t="str">
        <f t="shared" si="5"/>
        <v>Settle (Dynamic)</v>
      </c>
    </row>
    <row r="187" spans="1:10" hidden="1">
      <c r="A187" t="str">
        <f t="shared" si="4"/>
        <v>SettleW26/27Dynamic</v>
      </c>
      <c r="B187" s="144" t="str">
        <f>IF(ISBLANK('Competition Data'!A187),"",'Competition Data'!A187)</f>
        <v>Settle</v>
      </c>
      <c r="C187" s="142" t="str">
        <f>IF(ISBLANK('Competition Data'!H187),"",'Competition Data'!H187)</f>
        <v>ENWL-222</v>
      </c>
      <c r="D187" s="142" t="str">
        <f>IF(ISBLANK('Competition Data'!B187),"",'Competition Data'!B187)</f>
        <v>W26/27</v>
      </c>
      <c r="E187" s="142" t="str">
        <f>IF(ISBLANK('Competition Data'!C187),"",'Competition Data'!C187)</f>
        <v>Dynamic</v>
      </c>
      <c r="F187" s="142">
        <f>IF(ISBLANK('Competition Data'!G187),"",'Competition Data'!G187)</f>
        <v>40167</v>
      </c>
      <c r="G187">
        <f>IF(ISBLANK('Competition Data'!D187),"",'Competition Data'!D187)</f>
        <v>48</v>
      </c>
      <c r="H187">
        <f>IF(ISBLANK('Competition Data'!E187),"",'Competition Data'!E187)</f>
        <v>149</v>
      </c>
      <c r="I187">
        <f>IF(ISBLANK('Competition Data'!F187),"",'Competition Data'!F187)</f>
        <v>0.37</v>
      </c>
      <c r="J187" t="str">
        <f t="shared" si="5"/>
        <v>Settle (Dynamic)</v>
      </c>
    </row>
    <row r="188" spans="1:10" hidden="1">
      <c r="A188" t="str">
        <f t="shared" si="4"/>
        <v>SettleW27/28Dynamic</v>
      </c>
      <c r="B188" s="144" t="str">
        <f>IF(ISBLANK('Competition Data'!A188),"",'Competition Data'!A188)</f>
        <v>Settle</v>
      </c>
      <c r="C188" s="142" t="str">
        <f>IF(ISBLANK('Competition Data'!H188),"",'Competition Data'!H188)</f>
        <v>ENWL-222</v>
      </c>
      <c r="D188" s="142" t="str">
        <f>IF(ISBLANK('Competition Data'!B188),"",'Competition Data'!B188)</f>
        <v>W27/28</v>
      </c>
      <c r="E188" s="142" t="str">
        <f>IF(ISBLANK('Competition Data'!C188),"",'Competition Data'!C188)</f>
        <v>Dynamic</v>
      </c>
      <c r="F188" s="142">
        <f>IF(ISBLANK('Competition Data'!G188),"",'Competition Data'!G188)</f>
        <v>40167</v>
      </c>
      <c r="G188">
        <f>IF(ISBLANK('Competition Data'!D188),"",'Competition Data'!D188)</f>
        <v>48</v>
      </c>
      <c r="H188">
        <f>IF(ISBLANK('Competition Data'!E188),"",'Competition Data'!E188)</f>
        <v>243</v>
      </c>
      <c r="I188">
        <f>IF(ISBLANK('Competition Data'!F188),"",'Competition Data'!F188)</f>
        <v>0.46</v>
      </c>
      <c r="J188" t="str">
        <f t="shared" si="5"/>
        <v>Settle (Dynamic)</v>
      </c>
    </row>
    <row r="189" spans="1:10" hidden="1">
      <c r="A189" t="str">
        <f t="shared" si="4"/>
        <v>SettleFY24Restore</v>
      </c>
      <c r="B189" s="144" t="str">
        <f>IF(ISBLANK('Competition Data'!A189),"",'Competition Data'!A189)</f>
        <v>Settle</v>
      </c>
      <c r="C189" s="142" t="str">
        <f>IF(ISBLANK('Competition Data'!H189),"",'Competition Data'!H189)</f>
        <v>ENWL-223</v>
      </c>
      <c r="D189" s="142" t="str">
        <f>IF(ISBLANK('Competition Data'!B189),"",'Competition Data'!B189)</f>
        <v>FY24</v>
      </c>
      <c r="E189" s="142" t="str">
        <f>IF(ISBLANK('Competition Data'!C189),"",'Competition Data'!C189)</f>
        <v>Restore</v>
      </c>
      <c r="F189" s="142">
        <f>IF(ISBLANK('Competition Data'!G189),"",'Competition Data'!G189)</f>
        <v>50174</v>
      </c>
      <c r="G189">
        <f>IF(ISBLANK('Competition Data'!D189),"",'Competition Data'!D189)</f>
        <v>100</v>
      </c>
      <c r="H189">
        <f>IF(ISBLANK('Competition Data'!E189),"",'Competition Data'!E189)</f>
        <v>0</v>
      </c>
      <c r="I189">
        <f>IF(ISBLANK('Competition Data'!F189),"",'Competition Data'!F189)</f>
        <v>4.26</v>
      </c>
      <c r="J189" t="str">
        <f t="shared" si="5"/>
        <v>Settle (Restore)</v>
      </c>
    </row>
    <row r="190" spans="1:10" hidden="1">
      <c r="A190" t="str">
        <f t="shared" si="4"/>
        <v>SettleFY25Restore</v>
      </c>
      <c r="B190" s="144" t="str">
        <f>IF(ISBLANK('Competition Data'!A190),"",'Competition Data'!A190)</f>
        <v>Settle</v>
      </c>
      <c r="C190" s="142" t="str">
        <f>IF(ISBLANK('Competition Data'!H190),"",'Competition Data'!H190)</f>
        <v>ENWL-223</v>
      </c>
      <c r="D190" s="142" t="str">
        <f>IF(ISBLANK('Competition Data'!B190),"",'Competition Data'!B190)</f>
        <v>FY25</v>
      </c>
      <c r="E190" s="142" t="str">
        <f>IF(ISBLANK('Competition Data'!C190),"",'Competition Data'!C190)</f>
        <v>Restore</v>
      </c>
      <c r="F190" s="142">
        <f>IF(ISBLANK('Competition Data'!G190),"",'Competition Data'!G190)</f>
        <v>50174</v>
      </c>
      <c r="G190">
        <f>IF(ISBLANK('Competition Data'!D190),"",'Competition Data'!D190)</f>
        <v>100</v>
      </c>
      <c r="H190">
        <f>IF(ISBLANK('Competition Data'!E190),"",'Competition Data'!E190)</f>
        <v>0</v>
      </c>
      <c r="I190">
        <f>IF(ISBLANK('Competition Data'!F190),"",'Competition Data'!F190)</f>
        <v>4.26</v>
      </c>
      <c r="J190" t="str">
        <f t="shared" si="5"/>
        <v>Settle (Restore)</v>
      </c>
    </row>
    <row r="191" spans="1:10" hidden="1">
      <c r="A191" t="str">
        <f t="shared" si="4"/>
        <v>SettleFY26Restore</v>
      </c>
      <c r="B191" s="144" t="str">
        <f>IF(ISBLANK('Competition Data'!A191),"",'Competition Data'!A191)</f>
        <v>Settle</v>
      </c>
      <c r="C191" s="142" t="str">
        <f>IF(ISBLANK('Competition Data'!H191),"",'Competition Data'!H191)</f>
        <v>ENWL-223</v>
      </c>
      <c r="D191" s="142" t="str">
        <f>IF(ISBLANK('Competition Data'!B191),"",'Competition Data'!B191)</f>
        <v>FY26</v>
      </c>
      <c r="E191" s="142" t="str">
        <f>IF(ISBLANK('Competition Data'!C191),"",'Competition Data'!C191)</f>
        <v>Restore</v>
      </c>
      <c r="F191" s="142">
        <f>IF(ISBLANK('Competition Data'!G191),"",'Competition Data'!G191)</f>
        <v>50174</v>
      </c>
      <c r="G191">
        <f>IF(ISBLANK('Competition Data'!D191),"",'Competition Data'!D191)</f>
        <v>100</v>
      </c>
      <c r="H191">
        <f>IF(ISBLANK('Competition Data'!E191),"",'Competition Data'!E191)</f>
        <v>0</v>
      </c>
      <c r="I191">
        <f>IF(ISBLANK('Competition Data'!F191),"",'Competition Data'!F191)</f>
        <v>4.26</v>
      </c>
      <c r="J191" t="str">
        <f t="shared" si="5"/>
        <v>Settle (Restore)</v>
      </c>
    </row>
    <row r="192" spans="1:10" hidden="1">
      <c r="A192" t="str">
        <f t="shared" si="4"/>
        <v>SettleFY27Restore</v>
      </c>
      <c r="B192" s="144" t="str">
        <f>IF(ISBLANK('Competition Data'!A192),"",'Competition Data'!A192)</f>
        <v>Settle</v>
      </c>
      <c r="C192" s="142" t="str">
        <f>IF(ISBLANK('Competition Data'!H192),"",'Competition Data'!H192)</f>
        <v>ENWL-223</v>
      </c>
      <c r="D192" s="142" t="str">
        <f>IF(ISBLANK('Competition Data'!B192),"",'Competition Data'!B192)</f>
        <v>FY27</v>
      </c>
      <c r="E192" s="142" t="str">
        <f>IF(ISBLANK('Competition Data'!C192),"",'Competition Data'!C192)</f>
        <v>Restore</v>
      </c>
      <c r="F192" s="142">
        <f>IF(ISBLANK('Competition Data'!G192),"",'Competition Data'!G192)</f>
        <v>50174</v>
      </c>
      <c r="G192">
        <f>IF(ISBLANK('Competition Data'!D192),"",'Competition Data'!D192)</f>
        <v>100</v>
      </c>
      <c r="H192">
        <f>IF(ISBLANK('Competition Data'!E192),"",'Competition Data'!E192)</f>
        <v>0</v>
      </c>
      <c r="I192">
        <f>IF(ISBLANK('Competition Data'!F192),"",'Competition Data'!F192)</f>
        <v>4.26</v>
      </c>
      <c r="J192" t="str">
        <f t="shared" si="5"/>
        <v>Settle (Restore)</v>
      </c>
    </row>
    <row r="193" spans="1:10" hidden="1">
      <c r="A193" t="str">
        <f t="shared" si="4"/>
        <v>SettleFY28Restore</v>
      </c>
      <c r="B193" s="144" t="str">
        <f>IF(ISBLANK('Competition Data'!A193),"",'Competition Data'!A193)</f>
        <v>Settle</v>
      </c>
      <c r="C193" s="142" t="str">
        <f>IF(ISBLANK('Competition Data'!H193),"",'Competition Data'!H193)</f>
        <v>ENWL-223</v>
      </c>
      <c r="D193" s="142" t="str">
        <f>IF(ISBLANK('Competition Data'!B193),"",'Competition Data'!B193)</f>
        <v>FY28</v>
      </c>
      <c r="E193" s="142" t="str">
        <f>IF(ISBLANK('Competition Data'!C193),"",'Competition Data'!C193)</f>
        <v>Restore</v>
      </c>
      <c r="F193" s="142">
        <f>IF(ISBLANK('Competition Data'!G193),"",'Competition Data'!G193)</f>
        <v>50174</v>
      </c>
      <c r="G193">
        <f>IF(ISBLANK('Competition Data'!D193),"",'Competition Data'!D193)</f>
        <v>100</v>
      </c>
      <c r="H193">
        <f>IF(ISBLANK('Competition Data'!E193),"",'Competition Data'!E193)</f>
        <v>0</v>
      </c>
      <c r="I193">
        <f>IF(ISBLANK('Competition Data'!F193),"",'Competition Data'!F193)</f>
        <v>4.26</v>
      </c>
      <c r="J193" t="str">
        <f t="shared" si="5"/>
        <v>Settle (Restore)</v>
      </c>
    </row>
    <row r="194" spans="1:10" hidden="1">
      <c r="A194" t="str">
        <f t="shared" si="4"/>
        <v>Victoria ParkS25Dynamic</v>
      </c>
      <c r="B194" s="144" t="str">
        <f>IF(ISBLANK('Competition Data'!A194),"",'Competition Data'!A194)</f>
        <v>Victoria Park</v>
      </c>
      <c r="C194" s="142" t="str">
        <f>IF(ISBLANK('Competition Data'!H194),"",'Competition Data'!H194)</f>
        <v>ENWL-224</v>
      </c>
      <c r="D194" s="142" t="str">
        <f>IF(ISBLANK('Competition Data'!B194),"",'Competition Data'!B194)</f>
        <v>S25</v>
      </c>
      <c r="E194" s="142" t="str">
        <f>IF(ISBLANK('Competition Data'!C194),"",'Competition Data'!C194)</f>
        <v>Dynamic</v>
      </c>
      <c r="F194" s="142">
        <f>IF(ISBLANK('Competition Data'!G194),"",'Competition Data'!G194)</f>
        <v>20266</v>
      </c>
      <c r="G194">
        <f>IF(ISBLANK('Competition Data'!D194),"",'Competition Data'!D194)</f>
        <v>24</v>
      </c>
      <c r="H194">
        <f>IF(ISBLANK('Competition Data'!E194),"",'Competition Data'!E194)</f>
        <v>20</v>
      </c>
      <c r="I194">
        <f>IF(ISBLANK('Competition Data'!F194),"",'Competition Data'!F194)</f>
        <v>4.4000000000000004</v>
      </c>
      <c r="J194" t="str">
        <f t="shared" si="5"/>
        <v>Victoria Park (Dynamic)</v>
      </c>
    </row>
    <row r="195" spans="1:10" hidden="1">
      <c r="A195" t="str">
        <f t="shared" ref="A195:A218" si="6">CONCATENATE(B195,D195,E195)</f>
        <v>Victoria ParkS26Dynamic</v>
      </c>
      <c r="B195" s="144" t="str">
        <f>IF(ISBLANK('Competition Data'!A195),"",'Competition Data'!A195)</f>
        <v>Victoria Park</v>
      </c>
      <c r="C195" s="142" t="str">
        <f>IF(ISBLANK('Competition Data'!H195),"",'Competition Data'!H195)</f>
        <v>ENWL-224</v>
      </c>
      <c r="D195" s="142" t="str">
        <f>IF(ISBLANK('Competition Data'!B195),"",'Competition Data'!B195)</f>
        <v>S26</v>
      </c>
      <c r="E195" s="142" t="str">
        <f>IF(ISBLANK('Competition Data'!C195),"",'Competition Data'!C195)</f>
        <v>Dynamic</v>
      </c>
      <c r="F195" s="142">
        <f>IF(ISBLANK('Competition Data'!G195),"",'Competition Data'!G195)</f>
        <v>18201</v>
      </c>
      <c r="G195">
        <f>IF(ISBLANK('Competition Data'!D195),"",'Competition Data'!D195)</f>
        <v>48</v>
      </c>
      <c r="H195">
        <f>IF(ISBLANK('Competition Data'!E195),"",'Competition Data'!E195)</f>
        <v>102</v>
      </c>
      <c r="I195">
        <f>IF(ISBLANK('Competition Data'!F195),"",'Competition Data'!F195)</f>
        <v>6.61</v>
      </c>
      <c r="J195" t="str">
        <f t="shared" ref="J195:J258" si="7">CONCATENATE(B195," (",E195,")")</f>
        <v>Victoria Park (Dynamic)</v>
      </c>
    </row>
    <row r="196" spans="1:10" hidden="1">
      <c r="A196" t="str">
        <f t="shared" si="6"/>
        <v>Victoria ParkW26/27Dynamic</v>
      </c>
      <c r="B196" s="144" t="str">
        <f>IF(ISBLANK('Competition Data'!A196),"",'Competition Data'!A196)</f>
        <v>Victoria Park</v>
      </c>
      <c r="C196" s="142" t="str">
        <f>IF(ISBLANK('Competition Data'!H196),"",'Competition Data'!H196)</f>
        <v>ENWL-224</v>
      </c>
      <c r="D196" s="142" t="str">
        <f>IF(ISBLANK('Competition Data'!B196),"",'Competition Data'!B196)</f>
        <v>W26/27</v>
      </c>
      <c r="E196" s="142" t="str">
        <f>IF(ISBLANK('Competition Data'!C196),"",'Competition Data'!C196)</f>
        <v>Dynamic</v>
      </c>
      <c r="F196" s="142">
        <f>IF(ISBLANK('Competition Data'!G196),"",'Competition Data'!G196)</f>
        <v>2065</v>
      </c>
      <c r="G196">
        <f>IF(ISBLANK('Competition Data'!D196),"",'Competition Data'!D196)</f>
        <v>48</v>
      </c>
      <c r="H196">
        <f>IF(ISBLANK('Competition Data'!E196),"",'Competition Data'!E196)</f>
        <v>25</v>
      </c>
      <c r="I196">
        <f>IF(ISBLANK('Competition Data'!F196),"",'Competition Data'!F196)</f>
        <v>0.75</v>
      </c>
      <c r="J196" t="str">
        <f t="shared" si="7"/>
        <v>Victoria Park (Dynamic)</v>
      </c>
    </row>
    <row r="197" spans="1:10" hidden="1">
      <c r="A197" t="str">
        <f t="shared" si="6"/>
        <v>Victoria ParkS27Dynamic</v>
      </c>
      <c r="B197" s="144" t="str">
        <f>IF(ISBLANK('Competition Data'!A197),"",'Competition Data'!A197)</f>
        <v>Victoria Park</v>
      </c>
      <c r="C197" s="142" t="str">
        <f>IF(ISBLANK('Competition Data'!H197),"",'Competition Data'!H197)</f>
        <v>ENWL-224</v>
      </c>
      <c r="D197" s="142" t="str">
        <f>IF(ISBLANK('Competition Data'!B197),"",'Competition Data'!B197)</f>
        <v>S27</v>
      </c>
      <c r="E197" s="142" t="str">
        <f>IF(ISBLANK('Competition Data'!C197),"",'Competition Data'!C197)</f>
        <v>Dynamic</v>
      </c>
      <c r="F197" s="142">
        <f>IF(ISBLANK('Competition Data'!G197),"",'Competition Data'!G197)</f>
        <v>7079</v>
      </c>
      <c r="G197">
        <f>IF(ISBLANK('Competition Data'!D197),"",'Competition Data'!D197)</f>
        <v>48</v>
      </c>
      <c r="H197">
        <f>IF(ISBLANK('Competition Data'!E197),"",'Competition Data'!E197)</f>
        <v>307</v>
      </c>
      <c r="I197">
        <f>IF(ISBLANK('Competition Data'!F197),"",'Competition Data'!F197)</f>
        <v>4.66</v>
      </c>
      <c r="J197" t="str">
        <f t="shared" si="7"/>
        <v>Victoria Park (Dynamic)</v>
      </c>
    </row>
    <row r="198" spans="1:10" hidden="1">
      <c r="A198" t="str">
        <f t="shared" si="6"/>
        <v>Victoria ParkW27/28Dynamic</v>
      </c>
      <c r="B198" s="144" t="str">
        <f>IF(ISBLANK('Competition Data'!A198),"",'Competition Data'!A198)</f>
        <v>Victoria Park</v>
      </c>
      <c r="C198" s="142" t="str">
        <f>IF(ISBLANK('Competition Data'!H198),"",'Competition Data'!H198)</f>
        <v>ENWL-224</v>
      </c>
      <c r="D198" s="142" t="str">
        <f>IF(ISBLANK('Competition Data'!B198),"",'Competition Data'!B198)</f>
        <v>W27/28</v>
      </c>
      <c r="E198" s="142" t="str">
        <f>IF(ISBLANK('Competition Data'!C198),"",'Competition Data'!C198)</f>
        <v>Dynamic</v>
      </c>
      <c r="F198" s="142">
        <f>IF(ISBLANK('Competition Data'!G198),"",'Competition Data'!G198)</f>
        <v>13187</v>
      </c>
      <c r="G198">
        <f>IF(ISBLANK('Competition Data'!D198),"",'Competition Data'!D198)</f>
        <v>48</v>
      </c>
      <c r="H198">
        <f>IF(ISBLANK('Competition Data'!E198),"",'Competition Data'!E198)</f>
        <v>620</v>
      </c>
      <c r="I198">
        <f>IF(ISBLANK('Competition Data'!F198),"",'Competition Data'!F198)</f>
        <v>8.68</v>
      </c>
      <c r="J198" t="str">
        <f t="shared" si="7"/>
        <v>Victoria Park (Dynamic)</v>
      </c>
    </row>
    <row r="199" spans="1:10" hidden="1">
      <c r="A199" t="str">
        <f t="shared" si="6"/>
        <v>WigtonW23/24Restore</v>
      </c>
      <c r="B199" s="144" t="str">
        <f>IF(ISBLANK('Competition Data'!A199),"",'Competition Data'!A199)</f>
        <v>Wigton</v>
      </c>
      <c r="C199" s="142" t="str">
        <f>IF(ISBLANK('Competition Data'!H199),"",'Competition Data'!H199)</f>
        <v>ENWL-226</v>
      </c>
      <c r="D199" s="142" t="str">
        <f>IF(ISBLANK('Competition Data'!B199),"",'Competition Data'!B199)</f>
        <v>W23/24</v>
      </c>
      <c r="E199" s="142" t="str">
        <f>IF(ISBLANK('Competition Data'!C199),"",'Competition Data'!C199)</f>
        <v>Restore</v>
      </c>
      <c r="F199" s="142">
        <f>IF(ISBLANK('Competition Data'!G199),"",'Competition Data'!G199)</f>
        <v>122846</v>
      </c>
      <c r="G199">
        <f>IF(ISBLANK('Competition Data'!D199),"",'Competition Data'!D199)</f>
        <v>100</v>
      </c>
      <c r="H199">
        <f>IF(ISBLANK('Competition Data'!E199),"",'Competition Data'!E199)</f>
        <v>0</v>
      </c>
      <c r="I199">
        <f>IF(ISBLANK('Competition Data'!F199),"",'Competition Data'!F199)</f>
        <v>24.17</v>
      </c>
      <c r="J199" t="str">
        <f t="shared" si="7"/>
        <v>Wigton (Restore)</v>
      </c>
    </row>
    <row r="200" spans="1:10" hidden="1">
      <c r="A200" t="str">
        <f t="shared" si="6"/>
        <v>WigtonW23/24Secure</v>
      </c>
      <c r="B200" s="144" t="str">
        <f>IF(ISBLANK('Competition Data'!A200),"",'Competition Data'!A200)</f>
        <v>Wigton</v>
      </c>
      <c r="C200" s="142" t="str">
        <f>IF(ISBLANK('Competition Data'!H200),"",'Competition Data'!H200)</f>
        <v>ENWL-227</v>
      </c>
      <c r="D200" s="142" t="str">
        <f>IF(ISBLANK('Competition Data'!B200),"",'Competition Data'!B200)</f>
        <v>W23/24</v>
      </c>
      <c r="E200" s="142" t="str">
        <f>IF(ISBLANK('Competition Data'!C200),"",'Competition Data'!C200)</f>
        <v>Secure</v>
      </c>
      <c r="F200" s="142">
        <f>IF(ISBLANK('Competition Data'!G200),"",'Competition Data'!G200)</f>
        <v>20223</v>
      </c>
      <c r="G200">
        <f>IF(ISBLANK('Competition Data'!D200),"",'Competition Data'!D200)</f>
        <v>100</v>
      </c>
      <c r="H200">
        <f>IF(ISBLANK('Competition Data'!E200),"",'Competition Data'!E200)</f>
        <v>825</v>
      </c>
      <c r="I200">
        <f>IF(ISBLANK('Competition Data'!F200),"",'Competition Data'!F200)</f>
        <v>2.2000000000000002</v>
      </c>
      <c r="J200" t="str">
        <f t="shared" si="7"/>
        <v>Wigton (Secure)</v>
      </c>
    </row>
    <row r="201" spans="1:10" hidden="1">
      <c r="A201" t="str">
        <f t="shared" si="6"/>
        <v>WigtonS24Dynamic</v>
      </c>
      <c r="B201" s="144" t="str">
        <f>IF(ISBLANK('Competition Data'!A201),"",'Competition Data'!A201)</f>
        <v>Wigton</v>
      </c>
      <c r="C201" s="142" t="str">
        <f>IF(ISBLANK('Competition Data'!H201),"",'Competition Data'!H201)</f>
        <v>ENWL-225</v>
      </c>
      <c r="D201" s="142" t="str">
        <f>IF(ISBLANK('Competition Data'!B201),"",'Competition Data'!B201)</f>
        <v>S24</v>
      </c>
      <c r="E201" s="142" t="str">
        <f>IF(ISBLANK('Competition Data'!C201),"",'Competition Data'!C201)</f>
        <v>Dynamic</v>
      </c>
      <c r="F201" s="142">
        <f>IF(ISBLANK('Competition Data'!G201),"",'Competition Data'!G201)</f>
        <v>8089</v>
      </c>
      <c r="G201">
        <f>IF(ISBLANK('Competition Data'!D201),"",'Competition Data'!D201)</f>
        <v>48</v>
      </c>
      <c r="H201">
        <f>IF(ISBLANK('Competition Data'!E201),"",'Competition Data'!E201)</f>
        <v>332</v>
      </c>
      <c r="I201">
        <f>IF(ISBLANK('Competition Data'!F201),"",'Competition Data'!F201)</f>
        <v>2.58</v>
      </c>
      <c r="J201" t="str">
        <f t="shared" si="7"/>
        <v>Wigton (Dynamic)</v>
      </c>
    </row>
    <row r="202" spans="1:10" hidden="1">
      <c r="A202" t="str">
        <f t="shared" si="6"/>
        <v>WigtonW24/25Restore</v>
      </c>
      <c r="B202" s="144" t="str">
        <f>IF(ISBLANK('Competition Data'!A202),"",'Competition Data'!A202)</f>
        <v>Wigton</v>
      </c>
      <c r="C202" s="142" t="str">
        <f>IF(ISBLANK('Competition Data'!H202),"",'Competition Data'!H202)</f>
        <v>ENWL-226</v>
      </c>
      <c r="D202" s="142" t="str">
        <f>IF(ISBLANK('Competition Data'!B202),"",'Competition Data'!B202)</f>
        <v>W24/25</v>
      </c>
      <c r="E202" s="142" t="str">
        <f>IF(ISBLANK('Competition Data'!C202),"",'Competition Data'!C202)</f>
        <v>Restore</v>
      </c>
      <c r="F202" s="142">
        <f>IF(ISBLANK('Competition Data'!G202),"",'Competition Data'!G202)</f>
        <v>122846</v>
      </c>
      <c r="G202">
        <f>IF(ISBLANK('Competition Data'!D202),"",'Competition Data'!D202)</f>
        <v>100</v>
      </c>
      <c r="H202">
        <f>IF(ISBLANK('Competition Data'!E202),"",'Competition Data'!E202)</f>
        <v>0</v>
      </c>
      <c r="I202">
        <f>IF(ISBLANK('Competition Data'!F202),"",'Competition Data'!F202)</f>
        <v>24.17</v>
      </c>
      <c r="J202" t="str">
        <f t="shared" si="7"/>
        <v>Wigton (Restore)</v>
      </c>
    </row>
    <row r="203" spans="1:10" hidden="1">
      <c r="A203" t="str">
        <f t="shared" si="6"/>
        <v>WigtonW24/25Secure</v>
      </c>
      <c r="B203" s="144" t="str">
        <f>IF(ISBLANK('Competition Data'!A203),"",'Competition Data'!A203)</f>
        <v>Wigton</v>
      </c>
      <c r="C203" s="142" t="str">
        <f>IF(ISBLANK('Competition Data'!H203),"",'Competition Data'!H203)</f>
        <v>ENWL-227</v>
      </c>
      <c r="D203" s="142" t="str">
        <f>IF(ISBLANK('Competition Data'!B203),"",'Competition Data'!B203)</f>
        <v>W24/25</v>
      </c>
      <c r="E203" s="142" t="str">
        <f>IF(ISBLANK('Competition Data'!C203),"",'Competition Data'!C203)</f>
        <v>Secure</v>
      </c>
      <c r="F203" s="142">
        <f>IF(ISBLANK('Competition Data'!G203),"",'Competition Data'!G203)</f>
        <v>12134</v>
      </c>
      <c r="G203">
        <f>IF(ISBLANK('Competition Data'!D203),"",'Competition Data'!D203)</f>
        <v>100</v>
      </c>
      <c r="H203">
        <f>IF(ISBLANK('Competition Data'!E203),"",'Competition Data'!E203)</f>
        <v>1057</v>
      </c>
      <c r="I203">
        <f>IF(ISBLANK('Competition Data'!F203),"",'Competition Data'!F203)</f>
        <v>3.87</v>
      </c>
      <c r="J203" t="str">
        <f t="shared" si="7"/>
        <v>Wigton (Secure)</v>
      </c>
    </row>
    <row r="204" spans="1:10" hidden="1">
      <c r="A204" t="str">
        <f t="shared" si="6"/>
        <v>WigtonS25Dynamic</v>
      </c>
      <c r="B204" s="144" t="str">
        <f>IF(ISBLANK('Competition Data'!A204),"",'Competition Data'!A204)</f>
        <v>Wigton</v>
      </c>
      <c r="C204" s="142" t="str">
        <f>IF(ISBLANK('Competition Data'!H204),"",'Competition Data'!H204)</f>
        <v>ENWL-225</v>
      </c>
      <c r="D204" s="142" t="str">
        <f>IF(ISBLANK('Competition Data'!B204),"",'Competition Data'!B204)</f>
        <v>S25</v>
      </c>
      <c r="E204" s="142" t="str">
        <f>IF(ISBLANK('Competition Data'!C204),"",'Competition Data'!C204)</f>
        <v>Dynamic</v>
      </c>
      <c r="F204" s="142">
        <f>IF(ISBLANK('Competition Data'!G204),"",'Competition Data'!G204)</f>
        <v>8299</v>
      </c>
      <c r="G204">
        <f>IF(ISBLANK('Competition Data'!D204),"",'Competition Data'!D204)</f>
        <v>48</v>
      </c>
      <c r="H204">
        <f>IF(ISBLANK('Competition Data'!E204),"",'Competition Data'!E204)</f>
        <v>481</v>
      </c>
      <c r="I204">
        <f>IF(ISBLANK('Competition Data'!F204),"",'Competition Data'!F204)</f>
        <v>3</v>
      </c>
      <c r="J204" t="str">
        <f t="shared" si="7"/>
        <v>Wigton (Dynamic)</v>
      </c>
    </row>
    <row r="205" spans="1:10" hidden="1">
      <c r="A205" t="str">
        <f t="shared" si="6"/>
        <v>WigtonW25/26Restore</v>
      </c>
      <c r="B205" s="144" t="str">
        <f>IF(ISBLANK('Competition Data'!A205),"",'Competition Data'!A205)</f>
        <v>Wigton</v>
      </c>
      <c r="C205" s="142" t="str">
        <f>IF(ISBLANK('Competition Data'!H205),"",'Competition Data'!H205)</f>
        <v>ENWL-226</v>
      </c>
      <c r="D205" s="142" t="str">
        <f>IF(ISBLANK('Competition Data'!B205),"",'Competition Data'!B205)</f>
        <v>W25/26</v>
      </c>
      <c r="E205" s="142" t="str">
        <f>IF(ISBLANK('Competition Data'!C205),"",'Competition Data'!C205)</f>
        <v>Restore</v>
      </c>
      <c r="F205" s="142">
        <f>IF(ISBLANK('Competition Data'!G205),"",'Competition Data'!G205)</f>
        <v>122846</v>
      </c>
      <c r="G205">
        <f>IF(ISBLANK('Competition Data'!D205),"",'Competition Data'!D205)</f>
        <v>100</v>
      </c>
      <c r="H205">
        <f>IF(ISBLANK('Competition Data'!E205),"",'Competition Data'!E205)</f>
        <v>0</v>
      </c>
      <c r="I205">
        <f>IF(ISBLANK('Competition Data'!F205),"",'Competition Data'!F205)</f>
        <v>24.17</v>
      </c>
      <c r="J205" t="str">
        <f t="shared" si="7"/>
        <v>Wigton (Restore)</v>
      </c>
    </row>
    <row r="206" spans="1:10" hidden="1">
      <c r="A206" t="str">
        <f t="shared" si="6"/>
        <v>WigtonW25/26Secure</v>
      </c>
      <c r="B206" s="144" t="str">
        <f>IF(ISBLANK('Competition Data'!A206),"",'Competition Data'!A206)</f>
        <v>Wigton</v>
      </c>
      <c r="C206" s="142" t="str">
        <f>IF(ISBLANK('Competition Data'!H206),"",'Competition Data'!H206)</f>
        <v>ENWL-227</v>
      </c>
      <c r="D206" s="142" t="str">
        <f>IF(ISBLANK('Competition Data'!B206),"",'Competition Data'!B206)</f>
        <v>W25/26</v>
      </c>
      <c r="E206" s="142" t="str">
        <f>IF(ISBLANK('Competition Data'!C206),"",'Competition Data'!C206)</f>
        <v>Secure</v>
      </c>
      <c r="F206" s="142">
        <f>IF(ISBLANK('Competition Data'!G206),"",'Competition Data'!G206)</f>
        <v>11924</v>
      </c>
      <c r="G206">
        <f>IF(ISBLANK('Competition Data'!D206),"",'Competition Data'!D206)</f>
        <v>100</v>
      </c>
      <c r="H206">
        <f>IF(ISBLANK('Competition Data'!E206),"",'Competition Data'!E206)</f>
        <v>1212</v>
      </c>
      <c r="I206">
        <f>IF(ISBLANK('Competition Data'!F206),"",'Competition Data'!F206)</f>
        <v>4.3099999999999996</v>
      </c>
      <c r="J206" t="str">
        <f t="shared" si="7"/>
        <v>Wigton (Secure)</v>
      </c>
    </row>
    <row r="207" spans="1:10" hidden="1">
      <c r="A207" t="str">
        <f t="shared" si="6"/>
        <v>WigtonS26Dynamic</v>
      </c>
      <c r="B207" s="144" t="str">
        <f>IF(ISBLANK('Competition Data'!A207),"",'Competition Data'!A207)</f>
        <v>Wigton</v>
      </c>
      <c r="C207" s="142" t="str">
        <f>IF(ISBLANK('Competition Data'!H207),"",'Competition Data'!H207)</f>
        <v>ENWL-225</v>
      </c>
      <c r="D207" s="142" t="str">
        <f>IF(ISBLANK('Competition Data'!B207),"",'Competition Data'!B207)</f>
        <v>S26</v>
      </c>
      <c r="E207" s="142" t="str">
        <f>IF(ISBLANK('Competition Data'!C207),"",'Competition Data'!C207)</f>
        <v>Dynamic</v>
      </c>
      <c r="F207" s="142">
        <f>IF(ISBLANK('Competition Data'!G207),"",'Competition Data'!G207)</f>
        <v>8416</v>
      </c>
      <c r="G207">
        <f>IF(ISBLANK('Competition Data'!D207),"",'Competition Data'!D207)</f>
        <v>48</v>
      </c>
      <c r="H207">
        <f>IF(ISBLANK('Competition Data'!E207),"",'Competition Data'!E207)</f>
        <v>583</v>
      </c>
      <c r="I207">
        <f>IF(ISBLANK('Competition Data'!F207),"",'Competition Data'!F207)</f>
        <v>3.3</v>
      </c>
      <c r="J207" t="str">
        <f t="shared" si="7"/>
        <v>Wigton (Dynamic)</v>
      </c>
    </row>
    <row r="208" spans="1:10" hidden="1">
      <c r="A208" t="str">
        <f t="shared" si="6"/>
        <v>WigtonW26/27Restore</v>
      </c>
      <c r="B208" s="144" t="str">
        <f>IF(ISBLANK('Competition Data'!A208),"",'Competition Data'!A208)</f>
        <v>Wigton</v>
      </c>
      <c r="C208" s="142" t="str">
        <f>IF(ISBLANK('Competition Data'!H208),"",'Competition Data'!H208)</f>
        <v>ENWL-226</v>
      </c>
      <c r="D208" s="142" t="str">
        <f>IF(ISBLANK('Competition Data'!B208),"",'Competition Data'!B208)</f>
        <v>W26/27</v>
      </c>
      <c r="E208" s="142" t="str">
        <f>IF(ISBLANK('Competition Data'!C208),"",'Competition Data'!C208)</f>
        <v>Restore</v>
      </c>
      <c r="F208" s="142">
        <f>IF(ISBLANK('Competition Data'!G208),"",'Competition Data'!G208)</f>
        <v>122846</v>
      </c>
      <c r="G208">
        <f>IF(ISBLANK('Competition Data'!D208),"",'Competition Data'!D208)</f>
        <v>100</v>
      </c>
      <c r="H208">
        <f>IF(ISBLANK('Competition Data'!E208),"",'Competition Data'!E208)</f>
        <v>0</v>
      </c>
      <c r="I208">
        <f>IF(ISBLANK('Competition Data'!F208),"",'Competition Data'!F208)</f>
        <v>24.17</v>
      </c>
      <c r="J208" t="str">
        <f t="shared" si="7"/>
        <v>Wigton (Restore)</v>
      </c>
    </row>
    <row r="209" spans="1:10" hidden="1">
      <c r="A209" t="str">
        <f t="shared" si="6"/>
        <v>WigtonW26/27Secure</v>
      </c>
      <c r="B209" s="144" t="str">
        <f>IF(ISBLANK('Competition Data'!A209),"",'Competition Data'!A209)</f>
        <v>Wigton</v>
      </c>
      <c r="C209" s="142" t="str">
        <f>IF(ISBLANK('Competition Data'!H209),"",'Competition Data'!H209)</f>
        <v>ENWL-227</v>
      </c>
      <c r="D209" s="142" t="str">
        <f>IF(ISBLANK('Competition Data'!B209),"",'Competition Data'!B209)</f>
        <v>W26/27</v>
      </c>
      <c r="E209" s="142" t="str">
        <f>IF(ISBLANK('Competition Data'!C209),"",'Competition Data'!C209)</f>
        <v>Secure</v>
      </c>
      <c r="F209" s="142">
        <f>IF(ISBLANK('Competition Data'!G209),"",'Competition Data'!G209)</f>
        <v>11807</v>
      </c>
      <c r="G209">
        <f>IF(ISBLANK('Competition Data'!D209),"",'Competition Data'!D209)</f>
        <v>100</v>
      </c>
      <c r="H209">
        <f>IF(ISBLANK('Competition Data'!E209),"",'Competition Data'!E209)</f>
        <v>1319</v>
      </c>
      <c r="I209">
        <f>IF(ISBLANK('Competition Data'!F209),"",'Competition Data'!F209)</f>
        <v>4.63</v>
      </c>
      <c r="J209" t="str">
        <f t="shared" si="7"/>
        <v>Wigton (Secure)</v>
      </c>
    </row>
    <row r="210" spans="1:10" hidden="1">
      <c r="A210" t="str">
        <f t="shared" si="6"/>
        <v>WigtonS27Restore</v>
      </c>
      <c r="B210" s="144" t="str">
        <f>IF(ISBLANK('Competition Data'!A210),"",'Competition Data'!A210)</f>
        <v>Wigton</v>
      </c>
      <c r="C210" s="142" t="str">
        <f>IF(ISBLANK('Competition Data'!H210),"",'Competition Data'!H210)</f>
        <v>ENWL-226</v>
      </c>
      <c r="D210" s="142" t="str">
        <f>IF(ISBLANK('Competition Data'!B210),"",'Competition Data'!B210)</f>
        <v>S27</v>
      </c>
      <c r="E210" s="142" t="str">
        <f>IF(ISBLANK('Competition Data'!C210),"",'Competition Data'!C210)</f>
        <v>Restore</v>
      </c>
      <c r="F210" s="142">
        <f>IF(ISBLANK('Competition Data'!G210),"",'Competition Data'!G210)</f>
        <v>122846</v>
      </c>
      <c r="G210">
        <f>IF(ISBLANK('Competition Data'!D210),"",'Competition Data'!D210)</f>
        <v>100</v>
      </c>
      <c r="H210">
        <f>IF(ISBLANK('Competition Data'!E210),"",'Competition Data'!E210)</f>
        <v>0</v>
      </c>
      <c r="I210">
        <f>IF(ISBLANK('Competition Data'!F210),"",'Competition Data'!F210)</f>
        <v>24.17</v>
      </c>
      <c r="J210" t="str">
        <f t="shared" si="7"/>
        <v>Wigton (Restore)</v>
      </c>
    </row>
    <row r="211" spans="1:10" hidden="1">
      <c r="A211" t="str">
        <f t="shared" si="6"/>
        <v>WigtonS27Secure</v>
      </c>
      <c r="B211" s="144" t="str">
        <f>IF(ISBLANK('Competition Data'!A211),"",'Competition Data'!A211)</f>
        <v>Wigton</v>
      </c>
      <c r="C211" s="142" t="str">
        <f>IF(ISBLANK('Competition Data'!H211),"",'Competition Data'!H211)</f>
        <v>ENWL-227</v>
      </c>
      <c r="D211" s="142" t="str">
        <f>IF(ISBLANK('Competition Data'!B211),"",'Competition Data'!B211)</f>
        <v>S27</v>
      </c>
      <c r="E211" s="142" t="str">
        <f>IF(ISBLANK('Competition Data'!C211),"",'Competition Data'!C211)</f>
        <v>Secure</v>
      </c>
      <c r="F211" s="142">
        <f>IF(ISBLANK('Competition Data'!G211),"",'Competition Data'!G211)</f>
        <v>8559</v>
      </c>
      <c r="G211">
        <f>IF(ISBLANK('Competition Data'!D211),"",'Competition Data'!D211)</f>
        <v>100</v>
      </c>
      <c r="H211">
        <f>IF(ISBLANK('Competition Data'!E211),"",'Competition Data'!E211)</f>
        <v>725</v>
      </c>
      <c r="I211">
        <f>IF(ISBLANK('Competition Data'!F211),"",'Competition Data'!F211)</f>
        <v>3.72</v>
      </c>
      <c r="J211" t="str">
        <f t="shared" si="7"/>
        <v>Wigton (Secure)</v>
      </c>
    </row>
    <row r="212" spans="1:10" hidden="1">
      <c r="A212" t="str">
        <f t="shared" si="6"/>
        <v>WigtonW27/28Restore</v>
      </c>
      <c r="B212" s="144" t="str">
        <f>IF(ISBLANK('Competition Data'!A212),"",'Competition Data'!A212)</f>
        <v>Wigton</v>
      </c>
      <c r="C212" s="142" t="str">
        <f>IF(ISBLANK('Competition Data'!H212),"",'Competition Data'!H212)</f>
        <v>ENWL-226</v>
      </c>
      <c r="D212" s="142" t="str">
        <f>IF(ISBLANK('Competition Data'!B212),"",'Competition Data'!B212)</f>
        <v>W27/28</v>
      </c>
      <c r="E212" s="142" t="str">
        <f>IF(ISBLANK('Competition Data'!C212),"",'Competition Data'!C212)</f>
        <v>Restore</v>
      </c>
      <c r="F212" s="142">
        <f>IF(ISBLANK('Competition Data'!G212),"",'Competition Data'!G212)</f>
        <v>122846</v>
      </c>
      <c r="G212">
        <f>IF(ISBLANK('Competition Data'!D212),"",'Competition Data'!D212)</f>
        <v>100</v>
      </c>
      <c r="H212">
        <f>IF(ISBLANK('Competition Data'!E212),"",'Competition Data'!E212)</f>
        <v>0</v>
      </c>
      <c r="I212">
        <f>IF(ISBLANK('Competition Data'!F212),"",'Competition Data'!F212)</f>
        <v>24.17</v>
      </c>
      <c r="J212" t="str">
        <f t="shared" si="7"/>
        <v>Wigton (Restore)</v>
      </c>
    </row>
    <row r="213" spans="1:10" hidden="1">
      <c r="A213" t="str">
        <f t="shared" si="6"/>
        <v>WigtonW27/28Secure</v>
      </c>
      <c r="B213" s="144" t="str">
        <f>IF(ISBLANK('Competition Data'!A213),"",'Competition Data'!A213)</f>
        <v>Wigton</v>
      </c>
      <c r="C213" s="142" t="str">
        <f>IF(ISBLANK('Competition Data'!H213),"",'Competition Data'!H213)</f>
        <v>ENWL-227</v>
      </c>
      <c r="D213" s="142" t="str">
        <f>IF(ISBLANK('Competition Data'!B213),"",'Competition Data'!B213)</f>
        <v>W27/28</v>
      </c>
      <c r="E213" s="142" t="str">
        <f>IF(ISBLANK('Competition Data'!C213),"",'Competition Data'!C213)</f>
        <v>Secure</v>
      </c>
      <c r="F213" s="142">
        <f>IF(ISBLANK('Competition Data'!G213),"",'Competition Data'!G213)</f>
        <v>11664</v>
      </c>
      <c r="G213">
        <f>IF(ISBLANK('Competition Data'!D213),"",'Competition Data'!D213)</f>
        <v>100</v>
      </c>
      <c r="H213">
        <f>IF(ISBLANK('Competition Data'!E213),"",'Competition Data'!E213)</f>
        <v>1449</v>
      </c>
      <c r="I213">
        <f>IF(ISBLANK('Competition Data'!F213),"",'Competition Data'!F213)</f>
        <v>5.07</v>
      </c>
      <c r="J213" t="str">
        <f t="shared" si="7"/>
        <v>Wigton (Secure)</v>
      </c>
    </row>
    <row r="214" spans="1:10" hidden="1">
      <c r="A214" t="str">
        <f t="shared" si="6"/>
        <v>YealandFY24Restore</v>
      </c>
      <c r="B214" s="144" t="str">
        <f>IF(ISBLANK('Competition Data'!A214),"",'Competition Data'!A214)</f>
        <v>Yealand</v>
      </c>
      <c r="C214" s="142" t="str">
        <f>IF(ISBLANK('Competition Data'!H214),"",'Competition Data'!H214)</f>
        <v>ENWL-228</v>
      </c>
      <c r="D214" s="142" t="str">
        <f>IF(ISBLANK('Competition Data'!B214),"",'Competition Data'!B214)</f>
        <v>FY24</v>
      </c>
      <c r="E214" s="142" t="str">
        <f>IF(ISBLANK('Competition Data'!C214),"",'Competition Data'!C214)</f>
        <v>Restore</v>
      </c>
      <c r="F214" s="142">
        <f>IF(ISBLANK('Competition Data'!G214),"",'Competition Data'!G214)</f>
        <v>25583</v>
      </c>
      <c r="G214">
        <f>IF(ISBLANK('Competition Data'!D214),"",'Competition Data'!D214)</f>
        <v>100</v>
      </c>
      <c r="H214">
        <f>IF(ISBLANK('Competition Data'!E214),"",'Competition Data'!E214)</f>
        <v>0</v>
      </c>
      <c r="I214">
        <f>IF(ISBLANK('Competition Data'!F214),"",'Competition Data'!F214)</f>
        <v>3.36</v>
      </c>
      <c r="J214" t="str">
        <f t="shared" si="7"/>
        <v>Yealand (Restore)</v>
      </c>
    </row>
    <row r="215" spans="1:10" hidden="1">
      <c r="A215" t="str">
        <f t="shared" si="6"/>
        <v>YealandFY25Restore</v>
      </c>
      <c r="B215" s="144" t="str">
        <f>IF(ISBLANK('Competition Data'!A215),"",'Competition Data'!A215)</f>
        <v>Yealand</v>
      </c>
      <c r="C215" s="142" t="str">
        <f>IF(ISBLANK('Competition Data'!H215),"",'Competition Data'!H215)</f>
        <v>ENWL-228</v>
      </c>
      <c r="D215" s="142" t="str">
        <f>IF(ISBLANK('Competition Data'!B215),"",'Competition Data'!B215)</f>
        <v>FY25</v>
      </c>
      <c r="E215" s="142" t="str">
        <f>IF(ISBLANK('Competition Data'!C215),"",'Competition Data'!C215)</f>
        <v>Restore</v>
      </c>
      <c r="F215" s="142">
        <f>IF(ISBLANK('Competition Data'!G215),"",'Competition Data'!G215)</f>
        <v>25583</v>
      </c>
      <c r="G215">
        <f>IF(ISBLANK('Competition Data'!D215),"",'Competition Data'!D215)</f>
        <v>100</v>
      </c>
      <c r="H215">
        <f>IF(ISBLANK('Competition Data'!E215),"",'Competition Data'!E215)</f>
        <v>0</v>
      </c>
      <c r="I215">
        <f>IF(ISBLANK('Competition Data'!F215),"",'Competition Data'!F215)</f>
        <v>3.36</v>
      </c>
      <c r="J215" t="str">
        <f t="shared" si="7"/>
        <v>Yealand (Restore)</v>
      </c>
    </row>
    <row r="216" spans="1:10" hidden="1">
      <c r="A216" t="str">
        <f t="shared" si="6"/>
        <v>YealandFY26Restore</v>
      </c>
      <c r="B216" s="144" t="str">
        <f>IF(ISBLANK('Competition Data'!A216),"",'Competition Data'!A216)</f>
        <v>Yealand</v>
      </c>
      <c r="C216" s="142" t="str">
        <f>IF(ISBLANK('Competition Data'!H216),"",'Competition Data'!H216)</f>
        <v>ENWL-228</v>
      </c>
      <c r="D216" s="142" t="str">
        <f>IF(ISBLANK('Competition Data'!B216),"",'Competition Data'!B216)</f>
        <v>FY26</v>
      </c>
      <c r="E216" s="142" t="str">
        <f>IF(ISBLANK('Competition Data'!C216),"",'Competition Data'!C216)</f>
        <v>Restore</v>
      </c>
      <c r="F216" s="142">
        <f>IF(ISBLANK('Competition Data'!G216),"",'Competition Data'!G216)</f>
        <v>25583</v>
      </c>
      <c r="G216">
        <f>IF(ISBLANK('Competition Data'!D216),"",'Competition Data'!D216)</f>
        <v>100</v>
      </c>
      <c r="H216">
        <f>IF(ISBLANK('Competition Data'!E216),"",'Competition Data'!E216)</f>
        <v>0</v>
      </c>
      <c r="I216">
        <f>IF(ISBLANK('Competition Data'!F216),"",'Competition Data'!F216)</f>
        <v>3.36</v>
      </c>
      <c r="J216" t="str">
        <f t="shared" si="7"/>
        <v>Yealand (Restore)</v>
      </c>
    </row>
    <row r="217" spans="1:10" hidden="1">
      <c r="A217" t="str">
        <f t="shared" si="6"/>
        <v>YealandFY27Restore</v>
      </c>
      <c r="B217" s="144" t="str">
        <f>IF(ISBLANK('Competition Data'!A217),"",'Competition Data'!A217)</f>
        <v>Yealand</v>
      </c>
      <c r="C217" s="142" t="str">
        <f>IF(ISBLANK('Competition Data'!H217),"",'Competition Data'!H217)</f>
        <v>ENWL-228</v>
      </c>
      <c r="D217" s="142" t="str">
        <f>IF(ISBLANK('Competition Data'!B217),"",'Competition Data'!B217)</f>
        <v>FY27</v>
      </c>
      <c r="E217" s="142" t="str">
        <f>IF(ISBLANK('Competition Data'!C217),"",'Competition Data'!C217)</f>
        <v>Restore</v>
      </c>
      <c r="F217" s="142">
        <f>IF(ISBLANK('Competition Data'!G217),"",'Competition Data'!G217)</f>
        <v>25583</v>
      </c>
      <c r="G217">
        <f>IF(ISBLANK('Competition Data'!D217),"",'Competition Data'!D217)</f>
        <v>100</v>
      </c>
      <c r="H217">
        <f>IF(ISBLANK('Competition Data'!E217),"",'Competition Data'!E217)</f>
        <v>0</v>
      </c>
      <c r="I217">
        <f>IF(ISBLANK('Competition Data'!F217),"",'Competition Data'!F217)</f>
        <v>3.36</v>
      </c>
      <c r="J217" t="str">
        <f t="shared" si="7"/>
        <v>Yealand (Restore)</v>
      </c>
    </row>
    <row r="218" spans="1:10" hidden="1">
      <c r="A218" t="str">
        <f t="shared" si="6"/>
        <v>YealandFY28Restore</v>
      </c>
      <c r="B218" s="144" t="str">
        <f>IF(ISBLANK('Competition Data'!A218),"",'Competition Data'!A218)</f>
        <v>Yealand</v>
      </c>
      <c r="C218" s="142" t="str">
        <f>IF(ISBLANK('Competition Data'!H218),"",'Competition Data'!H218)</f>
        <v>ENWL-228</v>
      </c>
      <c r="D218" s="142" t="str">
        <f>IF(ISBLANK('Competition Data'!B218),"",'Competition Data'!B218)</f>
        <v>FY28</v>
      </c>
      <c r="E218" s="142" t="str">
        <f>IF(ISBLANK('Competition Data'!C218),"",'Competition Data'!C218)</f>
        <v>Restore</v>
      </c>
      <c r="F218" s="142">
        <f>IF(ISBLANK('Competition Data'!G218),"",'Competition Data'!G218)</f>
        <v>25583</v>
      </c>
      <c r="G218">
        <f>IF(ISBLANK('Competition Data'!D218),"",'Competition Data'!D218)</f>
        <v>100</v>
      </c>
      <c r="H218">
        <f>IF(ISBLANK('Competition Data'!E218),"",'Competition Data'!E218)</f>
        <v>0</v>
      </c>
      <c r="I218">
        <f>IF(ISBLANK('Competition Data'!F218),"",'Competition Data'!F218)</f>
        <v>3.36</v>
      </c>
      <c r="J218" t="str">
        <f t="shared" si="7"/>
        <v>Yealand (Restore)</v>
      </c>
    </row>
    <row r="219" spans="1:10" hidden="1">
      <c r="B219" s="144" t="str">
        <f>IF(ISBLANK('Competition Data'!A219),"",'Competition Data'!A219)</f>
        <v/>
      </c>
      <c r="J219" t="str">
        <f>CONCATENATE(B219," (",E219,")")</f>
        <v xml:space="preserve"> ()</v>
      </c>
    </row>
    <row r="220" spans="1:10" hidden="1">
      <c r="B220" s="144" t="str">
        <f>IF(ISBLANK('Competition Data'!A220),"",'Competition Data'!A220)</f>
        <v/>
      </c>
      <c r="J220" t="str">
        <f t="shared" si="7"/>
        <v xml:space="preserve"> ()</v>
      </c>
    </row>
    <row r="221" spans="1:10" hidden="1">
      <c r="B221" s="144" t="str">
        <f>IF(ISBLANK('Competition Data'!A221),"",'Competition Data'!A221)</f>
        <v/>
      </c>
      <c r="J221" t="str">
        <f t="shared" si="7"/>
        <v xml:space="preserve"> ()</v>
      </c>
    </row>
    <row r="222" spans="1:10" hidden="1">
      <c r="B222" s="144" t="str">
        <f>IF(ISBLANK('Competition Data'!A222),"",'Competition Data'!A222)</f>
        <v/>
      </c>
      <c r="J222" t="str">
        <f t="shared" si="7"/>
        <v xml:space="preserve"> ()</v>
      </c>
    </row>
    <row r="223" spans="1:10" hidden="1">
      <c r="B223" s="144" t="str">
        <f>IF(ISBLANK('Competition Data'!A223),"",'Competition Data'!A223)</f>
        <v/>
      </c>
      <c r="J223" t="str">
        <f t="shared" si="7"/>
        <v xml:space="preserve"> ()</v>
      </c>
    </row>
    <row r="224" spans="1:10" hidden="1">
      <c r="B224" s="144" t="str">
        <f>IF(ISBLANK('Competition Data'!A224),"",'Competition Data'!A224)</f>
        <v/>
      </c>
      <c r="J224" t="str">
        <f t="shared" si="7"/>
        <v xml:space="preserve"> ()</v>
      </c>
    </row>
    <row r="225" spans="2:10" hidden="1">
      <c r="B225" s="144" t="str">
        <f>IF(ISBLANK('Competition Data'!A225),"",'Competition Data'!A225)</f>
        <v/>
      </c>
      <c r="J225" t="str">
        <f t="shared" si="7"/>
        <v xml:space="preserve"> ()</v>
      </c>
    </row>
    <row r="226" spans="2:10" hidden="1">
      <c r="B226" s="144" t="str">
        <f>IF(ISBLANK('Competition Data'!A226),"",'Competition Data'!A226)</f>
        <v/>
      </c>
      <c r="J226" t="str">
        <f t="shared" si="7"/>
        <v xml:space="preserve"> ()</v>
      </c>
    </row>
    <row r="227" spans="2:10" hidden="1">
      <c r="B227" s="144" t="str">
        <f>IF(ISBLANK('Competition Data'!A227),"",'Competition Data'!A227)</f>
        <v/>
      </c>
      <c r="J227" t="str">
        <f t="shared" si="7"/>
        <v xml:space="preserve"> ()</v>
      </c>
    </row>
    <row r="228" spans="2:10" hidden="1">
      <c r="B228" s="144" t="str">
        <f>IF(ISBLANK('Competition Data'!A228),"",'Competition Data'!A228)</f>
        <v/>
      </c>
      <c r="J228" t="str">
        <f t="shared" si="7"/>
        <v xml:space="preserve"> ()</v>
      </c>
    </row>
    <row r="229" spans="2:10" hidden="1">
      <c r="B229" s="144" t="str">
        <f>IF(ISBLANK('Competition Data'!A229),"",'Competition Data'!A229)</f>
        <v/>
      </c>
      <c r="J229" t="str">
        <f t="shared" si="7"/>
        <v xml:space="preserve"> ()</v>
      </c>
    </row>
    <row r="230" spans="2:10" hidden="1">
      <c r="B230" s="144" t="str">
        <f>IF(ISBLANK('Competition Data'!A230),"",'Competition Data'!A230)</f>
        <v/>
      </c>
      <c r="J230" t="str">
        <f t="shared" si="7"/>
        <v xml:space="preserve"> ()</v>
      </c>
    </row>
    <row r="231" spans="2:10" hidden="1">
      <c r="B231" s="144" t="str">
        <f>IF(ISBLANK('Competition Data'!A231),"",'Competition Data'!A231)</f>
        <v/>
      </c>
      <c r="J231" t="str">
        <f t="shared" si="7"/>
        <v xml:space="preserve"> ()</v>
      </c>
    </row>
    <row r="232" spans="2:10" hidden="1">
      <c r="B232" s="144" t="str">
        <f>IF(ISBLANK('Competition Data'!A232),"",'Competition Data'!A232)</f>
        <v/>
      </c>
      <c r="J232" t="str">
        <f t="shared" si="7"/>
        <v xml:space="preserve"> ()</v>
      </c>
    </row>
    <row r="233" spans="2:10" hidden="1">
      <c r="B233" s="144" t="str">
        <f>IF(ISBLANK('Competition Data'!A233),"",'Competition Data'!A233)</f>
        <v/>
      </c>
      <c r="J233" t="str">
        <f t="shared" si="7"/>
        <v xml:space="preserve"> ()</v>
      </c>
    </row>
    <row r="234" spans="2:10" hidden="1">
      <c r="B234" s="144" t="str">
        <f>IF(ISBLANK('Competition Data'!A234),"",'Competition Data'!A234)</f>
        <v/>
      </c>
      <c r="J234" t="str">
        <f t="shared" si="7"/>
        <v xml:space="preserve"> ()</v>
      </c>
    </row>
    <row r="235" spans="2:10" hidden="1">
      <c r="B235" s="144" t="str">
        <f>IF(ISBLANK('Competition Data'!A235),"",'Competition Data'!A235)</f>
        <v/>
      </c>
      <c r="J235" t="str">
        <f t="shared" si="7"/>
        <v xml:space="preserve"> ()</v>
      </c>
    </row>
    <row r="236" spans="2:10" hidden="1">
      <c r="B236" s="144" t="str">
        <f>IF(ISBLANK('Competition Data'!A236),"",'Competition Data'!A236)</f>
        <v/>
      </c>
      <c r="J236" t="str">
        <f t="shared" si="7"/>
        <v xml:space="preserve"> ()</v>
      </c>
    </row>
    <row r="237" spans="2:10" hidden="1">
      <c r="B237" s="144" t="str">
        <f>IF(ISBLANK('Competition Data'!A237),"",'Competition Data'!A237)</f>
        <v/>
      </c>
      <c r="J237" t="str">
        <f t="shared" si="7"/>
        <v xml:space="preserve"> ()</v>
      </c>
    </row>
    <row r="238" spans="2:10" hidden="1">
      <c r="B238" s="144" t="str">
        <f>IF(ISBLANK('Competition Data'!A238),"",'Competition Data'!A238)</f>
        <v/>
      </c>
      <c r="J238" t="str">
        <f t="shared" si="7"/>
        <v xml:space="preserve"> ()</v>
      </c>
    </row>
    <row r="239" spans="2:10" hidden="1">
      <c r="B239" s="144" t="str">
        <f>IF(ISBLANK('Competition Data'!A239),"",'Competition Data'!A239)</f>
        <v/>
      </c>
      <c r="J239" t="str">
        <f t="shared" si="7"/>
        <v xml:space="preserve"> ()</v>
      </c>
    </row>
    <row r="240" spans="2:10" hidden="1">
      <c r="B240" s="144" t="str">
        <f>IF(ISBLANK('Competition Data'!A240),"",'Competition Data'!A240)</f>
        <v/>
      </c>
      <c r="J240" t="str">
        <f t="shared" si="7"/>
        <v xml:space="preserve"> ()</v>
      </c>
    </row>
    <row r="241" spans="2:10" hidden="1">
      <c r="B241" s="144" t="str">
        <f>IF(ISBLANK('Competition Data'!A241),"",'Competition Data'!A241)</f>
        <v/>
      </c>
      <c r="J241" t="str">
        <f t="shared" si="7"/>
        <v xml:space="preserve"> ()</v>
      </c>
    </row>
    <row r="242" spans="2:10" hidden="1">
      <c r="B242" s="144" t="str">
        <f>IF(ISBLANK('Competition Data'!A242),"",'Competition Data'!A242)</f>
        <v/>
      </c>
      <c r="J242" t="str">
        <f t="shared" si="7"/>
        <v xml:space="preserve"> ()</v>
      </c>
    </row>
    <row r="243" spans="2:10" hidden="1">
      <c r="B243" s="144" t="str">
        <f>IF(ISBLANK('Competition Data'!A243),"",'Competition Data'!A243)</f>
        <v/>
      </c>
      <c r="J243" t="str">
        <f t="shared" si="7"/>
        <v xml:space="preserve"> ()</v>
      </c>
    </row>
    <row r="244" spans="2:10" hidden="1">
      <c r="B244" s="144" t="str">
        <f>IF(ISBLANK('Competition Data'!A244),"",'Competition Data'!A244)</f>
        <v/>
      </c>
      <c r="J244" t="str">
        <f t="shared" si="7"/>
        <v xml:space="preserve"> ()</v>
      </c>
    </row>
    <row r="245" spans="2:10" hidden="1">
      <c r="B245" s="144" t="str">
        <f>IF(ISBLANK('Competition Data'!A245),"",'Competition Data'!A245)</f>
        <v/>
      </c>
      <c r="J245" t="str">
        <f t="shared" si="7"/>
        <v xml:space="preserve"> ()</v>
      </c>
    </row>
    <row r="246" spans="2:10" hidden="1">
      <c r="B246" s="144" t="str">
        <f>IF(ISBLANK('Competition Data'!A246),"",'Competition Data'!A246)</f>
        <v/>
      </c>
      <c r="J246" t="str">
        <f t="shared" si="7"/>
        <v xml:space="preserve"> ()</v>
      </c>
    </row>
    <row r="247" spans="2:10" hidden="1">
      <c r="B247" s="144" t="str">
        <f>IF(ISBLANK('Competition Data'!A247),"",'Competition Data'!A247)</f>
        <v/>
      </c>
      <c r="J247" t="str">
        <f t="shared" si="7"/>
        <v xml:space="preserve"> ()</v>
      </c>
    </row>
    <row r="248" spans="2:10" hidden="1">
      <c r="B248" s="144" t="str">
        <f>IF(ISBLANK('Competition Data'!A248),"",'Competition Data'!A248)</f>
        <v/>
      </c>
      <c r="J248" t="str">
        <f t="shared" si="7"/>
        <v xml:space="preserve"> ()</v>
      </c>
    </row>
    <row r="249" spans="2:10" hidden="1">
      <c r="B249" s="144" t="str">
        <f>IF(ISBLANK('Competition Data'!A249),"",'Competition Data'!A249)</f>
        <v/>
      </c>
      <c r="J249" t="str">
        <f t="shared" si="7"/>
        <v xml:space="preserve"> ()</v>
      </c>
    </row>
    <row r="250" spans="2:10" hidden="1">
      <c r="B250" s="144" t="str">
        <f>IF(ISBLANK('Competition Data'!A250),"",'Competition Data'!A250)</f>
        <v/>
      </c>
      <c r="J250" t="str">
        <f t="shared" si="7"/>
        <v xml:space="preserve"> ()</v>
      </c>
    </row>
    <row r="251" spans="2:10" hidden="1">
      <c r="B251" s="144" t="str">
        <f>IF(ISBLANK('Competition Data'!A251),"",'Competition Data'!A251)</f>
        <v/>
      </c>
      <c r="J251" t="str">
        <f t="shared" si="7"/>
        <v xml:space="preserve"> ()</v>
      </c>
    </row>
    <row r="252" spans="2:10" hidden="1">
      <c r="B252" s="144" t="str">
        <f>IF(ISBLANK('Competition Data'!A252),"",'Competition Data'!A252)</f>
        <v/>
      </c>
      <c r="J252" t="str">
        <f t="shared" si="7"/>
        <v xml:space="preserve"> ()</v>
      </c>
    </row>
    <row r="253" spans="2:10" hidden="1">
      <c r="B253" s="144" t="str">
        <f>IF(ISBLANK('Competition Data'!A253),"",'Competition Data'!A253)</f>
        <v/>
      </c>
      <c r="J253" t="str">
        <f t="shared" si="7"/>
        <v xml:space="preserve"> ()</v>
      </c>
    </row>
    <row r="254" spans="2:10" hidden="1">
      <c r="B254" s="144" t="str">
        <f>IF(ISBLANK('Competition Data'!A254),"",'Competition Data'!A254)</f>
        <v/>
      </c>
      <c r="J254" t="str">
        <f t="shared" si="7"/>
        <v xml:space="preserve"> ()</v>
      </c>
    </row>
    <row r="255" spans="2:10" hidden="1">
      <c r="B255" s="144" t="str">
        <f>IF(ISBLANK('Competition Data'!A255),"",'Competition Data'!A255)</f>
        <v/>
      </c>
      <c r="J255" t="str">
        <f t="shared" si="7"/>
        <v xml:space="preserve"> ()</v>
      </c>
    </row>
    <row r="256" spans="2:10" hidden="1">
      <c r="B256" s="144" t="str">
        <f>IF(ISBLANK('Competition Data'!A256),"",'Competition Data'!A256)</f>
        <v/>
      </c>
      <c r="J256" t="str">
        <f t="shared" si="7"/>
        <v xml:space="preserve"> ()</v>
      </c>
    </row>
    <row r="257" spans="2:10" hidden="1">
      <c r="B257" s="144" t="str">
        <f>IF(ISBLANK('Competition Data'!A257),"",'Competition Data'!A257)</f>
        <v/>
      </c>
      <c r="J257" t="str">
        <f t="shared" si="7"/>
        <v xml:space="preserve"> ()</v>
      </c>
    </row>
    <row r="258" spans="2:10" hidden="1">
      <c r="B258" s="144" t="str">
        <f>IF(ISBLANK('Competition Data'!A258),"",'Competition Data'!A258)</f>
        <v/>
      </c>
      <c r="J258" t="str">
        <f t="shared" si="7"/>
        <v xml:space="preserve"> ()</v>
      </c>
    </row>
    <row r="259" spans="2:10" hidden="1">
      <c r="B259" s="144" t="str">
        <f>IF(ISBLANK('Competition Data'!A259),"",'Competition Data'!A259)</f>
        <v/>
      </c>
      <c r="J259" t="str">
        <f t="shared" ref="J259:J282" si="8">CONCATENATE(B259," (",E259,")")</f>
        <v xml:space="preserve"> ()</v>
      </c>
    </row>
    <row r="260" spans="2:10" hidden="1">
      <c r="B260" s="144" t="str">
        <f>IF(ISBLANK('Competition Data'!A260),"",'Competition Data'!A260)</f>
        <v/>
      </c>
      <c r="J260" t="str">
        <f t="shared" si="8"/>
        <v xml:space="preserve"> ()</v>
      </c>
    </row>
    <row r="261" spans="2:10" hidden="1">
      <c r="B261" s="144" t="str">
        <f>IF(ISBLANK('Competition Data'!A261),"",'Competition Data'!A261)</f>
        <v/>
      </c>
      <c r="J261" t="str">
        <f t="shared" si="8"/>
        <v xml:space="preserve"> ()</v>
      </c>
    </row>
    <row r="262" spans="2:10" hidden="1">
      <c r="B262" s="144" t="str">
        <f>IF(ISBLANK('Competition Data'!A262),"",'Competition Data'!A262)</f>
        <v/>
      </c>
      <c r="J262" t="str">
        <f t="shared" si="8"/>
        <v xml:space="preserve"> ()</v>
      </c>
    </row>
    <row r="263" spans="2:10" hidden="1">
      <c r="B263" s="144" t="str">
        <f>IF(ISBLANK('Competition Data'!A263),"",'Competition Data'!A263)</f>
        <v/>
      </c>
      <c r="J263" t="str">
        <f t="shared" si="8"/>
        <v xml:space="preserve"> ()</v>
      </c>
    </row>
    <row r="264" spans="2:10" hidden="1">
      <c r="B264" s="144" t="str">
        <f>IF(ISBLANK('Competition Data'!A264),"",'Competition Data'!A264)</f>
        <v/>
      </c>
      <c r="J264" t="str">
        <f t="shared" si="8"/>
        <v xml:space="preserve"> ()</v>
      </c>
    </row>
    <row r="265" spans="2:10" hidden="1">
      <c r="B265" s="144" t="str">
        <f>IF(ISBLANK('Competition Data'!A265),"",'Competition Data'!A265)</f>
        <v/>
      </c>
      <c r="J265" t="str">
        <f t="shared" si="8"/>
        <v xml:space="preserve"> ()</v>
      </c>
    </row>
    <row r="266" spans="2:10" hidden="1">
      <c r="B266" s="144" t="str">
        <f>IF(ISBLANK('Competition Data'!A266),"",'Competition Data'!A266)</f>
        <v/>
      </c>
      <c r="J266" t="str">
        <f t="shared" si="8"/>
        <v xml:space="preserve"> ()</v>
      </c>
    </row>
    <row r="267" spans="2:10" hidden="1">
      <c r="B267" s="144" t="str">
        <f>IF(ISBLANK('Competition Data'!A267),"",'Competition Data'!A267)</f>
        <v/>
      </c>
      <c r="J267" t="str">
        <f t="shared" si="8"/>
        <v xml:space="preserve"> ()</v>
      </c>
    </row>
    <row r="268" spans="2:10" hidden="1">
      <c r="B268" s="144" t="str">
        <f>IF(ISBLANK('Competition Data'!A268),"",'Competition Data'!A268)</f>
        <v/>
      </c>
      <c r="J268" t="str">
        <f t="shared" si="8"/>
        <v xml:space="preserve"> ()</v>
      </c>
    </row>
    <row r="269" spans="2:10" hidden="1">
      <c r="B269" s="144" t="str">
        <f>IF(ISBLANK('Competition Data'!A269),"",'Competition Data'!A269)</f>
        <v/>
      </c>
      <c r="J269" t="str">
        <f t="shared" si="8"/>
        <v xml:space="preserve"> ()</v>
      </c>
    </row>
    <row r="270" spans="2:10" hidden="1">
      <c r="B270" s="144" t="str">
        <f>IF(ISBLANK('Competition Data'!A270),"",'Competition Data'!A270)</f>
        <v/>
      </c>
      <c r="J270" t="str">
        <f t="shared" si="8"/>
        <v xml:space="preserve"> ()</v>
      </c>
    </row>
    <row r="271" spans="2:10" hidden="1">
      <c r="B271" s="144" t="str">
        <f>IF(ISBLANK('Competition Data'!A271),"",'Competition Data'!A271)</f>
        <v/>
      </c>
      <c r="J271" t="str">
        <f t="shared" si="8"/>
        <v xml:space="preserve"> ()</v>
      </c>
    </row>
    <row r="272" spans="2:10" hidden="1">
      <c r="B272" s="144" t="str">
        <f>IF(ISBLANK('Competition Data'!A272),"",'Competition Data'!A272)</f>
        <v/>
      </c>
      <c r="J272" t="str">
        <f t="shared" si="8"/>
        <v xml:space="preserve"> ()</v>
      </c>
    </row>
    <row r="273" spans="2:10" hidden="1">
      <c r="B273" s="144" t="str">
        <f>IF(ISBLANK('Competition Data'!A273),"",'Competition Data'!A273)</f>
        <v/>
      </c>
      <c r="J273" t="str">
        <f t="shared" si="8"/>
        <v xml:space="preserve"> ()</v>
      </c>
    </row>
    <row r="274" spans="2:10" hidden="1">
      <c r="B274" s="144" t="str">
        <f>IF(ISBLANK('Competition Data'!A274),"",'Competition Data'!A274)</f>
        <v/>
      </c>
      <c r="J274" t="str">
        <f t="shared" si="8"/>
        <v xml:space="preserve"> ()</v>
      </c>
    </row>
    <row r="275" spans="2:10" hidden="1">
      <c r="B275" s="144" t="str">
        <f>IF(ISBLANK('Competition Data'!A275),"",'Competition Data'!A275)</f>
        <v/>
      </c>
      <c r="J275" t="str">
        <f t="shared" si="8"/>
        <v xml:space="preserve"> ()</v>
      </c>
    </row>
    <row r="276" spans="2:10" hidden="1">
      <c r="B276" s="144" t="str">
        <f>IF(ISBLANK('Competition Data'!A276),"",'Competition Data'!A276)</f>
        <v/>
      </c>
      <c r="J276" t="str">
        <f t="shared" si="8"/>
        <v xml:space="preserve"> ()</v>
      </c>
    </row>
    <row r="277" spans="2:10" hidden="1">
      <c r="B277" s="144" t="str">
        <f>IF(ISBLANK('Competition Data'!A277),"",'Competition Data'!A277)</f>
        <v/>
      </c>
      <c r="J277" t="str">
        <f t="shared" si="8"/>
        <v xml:space="preserve"> ()</v>
      </c>
    </row>
    <row r="278" spans="2:10" hidden="1">
      <c r="B278" s="144" t="str">
        <f>IF(ISBLANK('Competition Data'!A278),"",'Competition Data'!A278)</f>
        <v/>
      </c>
      <c r="J278" t="str">
        <f t="shared" si="8"/>
        <v xml:space="preserve"> ()</v>
      </c>
    </row>
    <row r="279" spans="2:10" hidden="1">
      <c r="B279" s="144" t="str">
        <f>IF(ISBLANK('Competition Data'!A279),"",'Competition Data'!A279)</f>
        <v/>
      </c>
      <c r="J279" t="str">
        <f t="shared" si="8"/>
        <v xml:space="preserve"> ()</v>
      </c>
    </row>
    <row r="280" spans="2:10" hidden="1">
      <c r="B280" s="144" t="str">
        <f>IF(ISBLANK('Competition Data'!A280),"",'Competition Data'!A280)</f>
        <v/>
      </c>
      <c r="J280" t="str">
        <f t="shared" si="8"/>
        <v xml:space="preserve"> ()</v>
      </c>
    </row>
    <row r="281" spans="2:10" hidden="1">
      <c r="B281" s="144" t="str">
        <f>IF(ISBLANK('Competition Data'!A281),"",'Competition Data'!A281)</f>
        <v/>
      </c>
      <c r="J281" t="str">
        <f t="shared" si="8"/>
        <v xml:space="preserve"> ()</v>
      </c>
    </row>
    <row r="282" spans="2:10" hidden="1">
      <c r="B282" s="144" t="str">
        <f>IF(ISBLANK('Competition Data'!A282),"",'Competition Data'!A282)</f>
        <v/>
      </c>
      <c r="J282" t="str">
        <f t="shared" si="8"/>
        <v xml:space="preserve"> ()</v>
      </c>
    </row>
  </sheetData>
  <autoFilter ref="B1:J282" xr:uid="{6F7D3ADA-9C06-4D97-861A-A6867AACDD6D}">
    <filterColumn colId="0">
      <filters>
        <filter val="Catterall Waterworks"/>
      </filters>
    </filterColumn>
    <filterColumn colId="3">
      <filters>
        <filter val="Dynamic"/>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61B6-21F9-4220-998D-E819C0DBA52E}">
  <dimension ref="A1:H329"/>
  <sheetViews>
    <sheetView workbookViewId="0">
      <selection activeCell="J15" sqref="J15"/>
    </sheetView>
  </sheetViews>
  <sheetFormatPr defaultColWidth="9.109375" defaultRowHeight="14.4"/>
  <cols>
    <col min="1" max="1" width="28.109375" style="155" customWidth="1"/>
    <col min="2" max="2" width="15.6640625" style="155" customWidth="1"/>
    <col min="3" max="3" width="19.44140625" style="155" customWidth="1"/>
    <col min="4" max="4" width="11" style="155" bestFit="1" customWidth="1"/>
    <col min="5" max="5" width="11.109375" style="157" bestFit="1" customWidth="1"/>
    <col min="6" max="6" width="11.88671875" style="155" customWidth="1"/>
    <col min="7" max="7" width="13.5546875" style="156" customWidth="1"/>
    <col min="8" max="8" width="18.44140625" style="155" customWidth="1"/>
    <col min="9" max="16384" width="9.109375" style="139"/>
  </cols>
  <sheetData>
    <row r="1" spans="1:8" ht="43.2">
      <c r="A1" s="145" t="s">
        <v>1</v>
      </c>
      <c r="B1" s="145" t="s">
        <v>48</v>
      </c>
      <c r="C1" s="145" t="s">
        <v>2</v>
      </c>
      <c r="D1" s="145" t="s">
        <v>79</v>
      </c>
      <c r="E1" s="145" t="s">
        <v>80</v>
      </c>
      <c r="F1" s="145" t="s">
        <v>78</v>
      </c>
      <c r="G1" s="146" t="s">
        <v>686</v>
      </c>
      <c r="H1" s="145" t="s">
        <v>0</v>
      </c>
    </row>
    <row r="2" spans="1:8">
      <c r="A2" s="147" t="s">
        <v>26</v>
      </c>
      <c r="B2" s="148" t="s">
        <v>49</v>
      </c>
      <c r="C2" s="149" t="s">
        <v>53</v>
      </c>
      <c r="D2" s="150">
        <v>24</v>
      </c>
      <c r="E2" s="150">
        <v>19</v>
      </c>
      <c r="F2" s="150">
        <v>0.16</v>
      </c>
      <c r="G2" s="151">
        <v>167161</v>
      </c>
      <c r="H2" s="147" t="s">
        <v>101</v>
      </c>
    </row>
    <row r="3" spans="1:8">
      <c r="A3" s="147" t="s">
        <v>26</v>
      </c>
      <c r="B3" s="148" t="s">
        <v>87</v>
      </c>
      <c r="C3" s="149" t="s">
        <v>53</v>
      </c>
      <c r="D3" s="150">
        <v>48</v>
      </c>
      <c r="E3" s="150">
        <v>26</v>
      </c>
      <c r="F3" s="150">
        <v>0.16</v>
      </c>
      <c r="G3" s="151">
        <v>66864</v>
      </c>
      <c r="H3" s="147" t="s">
        <v>101</v>
      </c>
    </row>
    <row r="4" spans="1:8">
      <c r="A4" s="152" t="s">
        <v>26</v>
      </c>
      <c r="B4" s="147" t="s">
        <v>88</v>
      </c>
      <c r="C4" s="149" t="s">
        <v>53</v>
      </c>
      <c r="D4" s="150">
        <v>48</v>
      </c>
      <c r="E4" s="150">
        <v>47</v>
      </c>
      <c r="F4" s="150">
        <v>0.24</v>
      </c>
      <c r="G4" s="151">
        <v>100297</v>
      </c>
      <c r="H4" s="147" t="s">
        <v>101</v>
      </c>
    </row>
    <row r="5" spans="1:8">
      <c r="A5" s="152" t="s">
        <v>26</v>
      </c>
      <c r="B5" s="148" t="s">
        <v>89</v>
      </c>
      <c r="C5" s="149" t="s">
        <v>53</v>
      </c>
      <c r="D5" s="150">
        <v>48</v>
      </c>
      <c r="E5" s="150">
        <v>42</v>
      </c>
      <c r="F5" s="150">
        <v>0.19</v>
      </c>
      <c r="G5" s="151">
        <v>67576</v>
      </c>
      <c r="H5" s="147" t="s">
        <v>101</v>
      </c>
    </row>
    <row r="6" spans="1:8">
      <c r="A6" s="149" t="s">
        <v>26</v>
      </c>
      <c r="B6" s="148" t="s">
        <v>90</v>
      </c>
      <c r="C6" s="149" t="s">
        <v>53</v>
      </c>
      <c r="D6" s="150">
        <v>48</v>
      </c>
      <c r="E6" s="150">
        <v>69</v>
      </c>
      <c r="F6" s="150">
        <v>0.28000000000000003</v>
      </c>
      <c r="G6" s="151">
        <v>99585</v>
      </c>
      <c r="H6" s="147" t="s">
        <v>101</v>
      </c>
    </row>
    <row r="7" spans="1:8">
      <c r="A7" s="149" t="s">
        <v>26</v>
      </c>
      <c r="B7" s="148" t="s">
        <v>91</v>
      </c>
      <c r="C7" s="149" t="s">
        <v>53</v>
      </c>
      <c r="D7" s="150">
        <v>48</v>
      </c>
      <c r="E7" s="150">
        <v>80</v>
      </c>
      <c r="F7" s="150">
        <v>0.28000000000000003</v>
      </c>
      <c r="G7" s="151">
        <v>72008</v>
      </c>
      <c r="H7" s="147" t="s">
        <v>101</v>
      </c>
    </row>
    <row r="8" spans="1:8">
      <c r="A8" s="149" t="s">
        <v>26</v>
      </c>
      <c r="B8" s="148" t="s">
        <v>92</v>
      </c>
      <c r="C8" s="149" t="s">
        <v>53</v>
      </c>
      <c r="D8" s="150">
        <v>48</v>
      </c>
      <c r="E8" s="150">
        <v>184</v>
      </c>
      <c r="F8" s="150">
        <v>0.37</v>
      </c>
      <c r="G8" s="151">
        <v>95153</v>
      </c>
      <c r="H8" s="147" t="s">
        <v>101</v>
      </c>
    </row>
    <row r="9" spans="1:8">
      <c r="A9" s="149" t="s">
        <v>26</v>
      </c>
      <c r="B9" s="148" t="s">
        <v>93</v>
      </c>
      <c r="C9" s="149" t="s">
        <v>53</v>
      </c>
      <c r="D9" s="150">
        <v>48</v>
      </c>
      <c r="E9" s="150">
        <v>128</v>
      </c>
      <c r="F9" s="150">
        <v>0.34</v>
      </c>
      <c r="G9" s="151">
        <v>73811</v>
      </c>
      <c r="H9" s="147" t="s">
        <v>101</v>
      </c>
    </row>
    <row r="10" spans="1:8">
      <c r="A10" s="149" t="s">
        <v>26</v>
      </c>
      <c r="B10" s="148" t="s">
        <v>94</v>
      </c>
      <c r="C10" s="149" t="s">
        <v>53</v>
      </c>
      <c r="D10" s="150">
        <v>48</v>
      </c>
      <c r="E10" s="150">
        <v>318</v>
      </c>
      <c r="F10" s="150">
        <v>0.43</v>
      </c>
      <c r="G10" s="151">
        <v>93350</v>
      </c>
      <c r="H10" s="147" t="s">
        <v>101</v>
      </c>
    </row>
    <row r="11" spans="1:8">
      <c r="A11" s="149" t="s">
        <v>26</v>
      </c>
      <c r="B11" s="148" t="s">
        <v>95</v>
      </c>
      <c r="C11" s="149" t="s">
        <v>52</v>
      </c>
      <c r="D11" s="150">
        <v>100</v>
      </c>
      <c r="E11" s="149">
        <v>0</v>
      </c>
      <c r="F11" s="150">
        <v>1.67</v>
      </c>
      <c r="G11" s="151">
        <v>28983</v>
      </c>
      <c r="H11" s="147" t="s">
        <v>102</v>
      </c>
    </row>
    <row r="12" spans="1:8">
      <c r="A12" s="149" t="s">
        <v>26</v>
      </c>
      <c r="B12" s="148" t="s">
        <v>96</v>
      </c>
      <c r="C12" s="149" t="s">
        <v>52</v>
      </c>
      <c r="D12" s="150">
        <v>100</v>
      </c>
      <c r="E12" s="149">
        <v>0</v>
      </c>
      <c r="F12" s="150">
        <v>1.67</v>
      </c>
      <c r="G12" s="151">
        <v>28983</v>
      </c>
      <c r="H12" s="147" t="s">
        <v>102</v>
      </c>
    </row>
    <row r="13" spans="1:8">
      <c r="A13" s="149" t="s">
        <v>26</v>
      </c>
      <c r="B13" s="148" t="s">
        <v>97</v>
      </c>
      <c r="C13" s="149" t="s">
        <v>52</v>
      </c>
      <c r="D13" s="150">
        <v>100</v>
      </c>
      <c r="E13" s="149">
        <v>0</v>
      </c>
      <c r="F13" s="150">
        <v>1.67</v>
      </c>
      <c r="G13" s="151">
        <v>28983</v>
      </c>
      <c r="H13" s="147" t="s">
        <v>102</v>
      </c>
    </row>
    <row r="14" spans="1:8">
      <c r="A14" s="149" t="s">
        <v>26</v>
      </c>
      <c r="B14" s="148" t="s">
        <v>98</v>
      </c>
      <c r="C14" s="149" t="s">
        <v>52</v>
      </c>
      <c r="D14" s="150">
        <v>100</v>
      </c>
      <c r="E14" s="149">
        <v>0</v>
      </c>
      <c r="F14" s="150">
        <v>1.67</v>
      </c>
      <c r="G14" s="151">
        <v>28983</v>
      </c>
      <c r="H14" s="147" t="s">
        <v>102</v>
      </c>
    </row>
    <row r="15" spans="1:8">
      <c r="A15" s="149" t="s">
        <v>26</v>
      </c>
      <c r="B15" s="153" t="s">
        <v>99</v>
      </c>
      <c r="C15" s="149" t="s">
        <v>52</v>
      </c>
      <c r="D15" s="150">
        <v>100</v>
      </c>
      <c r="E15" s="149">
        <v>0</v>
      </c>
      <c r="F15" s="150">
        <v>1.67</v>
      </c>
      <c r="G15" s="151">
        <v>28983</v>
      </c>
      <c r="H15" s="147" t="s">
        <v>102</v>
      </c>
    </row>
    <row r="16" spans="1:8">
      <c r="A16" s="149" t="s">
        <v>54</v>
      </c>
      <c r="B16" s="148" t="s">
        <v>49</v>
      </c>
      <c r="C16" s="149" t="s">
        <v>53</v>
      </c>
      <c r="D16" s="150">
        <v>48</v>
      </c>
      <c r="E16" s="150">
        <v>276</v>
      </c>
      <c r="F16" s="150">
        <v>0.59</v>
      </c>
      <c r="G16" s="151">
        <v>103898</v>
      </c>
      <c r="H16" s="147" t="s">
        <v>103</v>
      </c>
    </row>
    <row r="17" spans="1:8">
      <c r="A17" s="149" t="s">
        <v>54</v>
      </c>
      <c r="B17" s="153" t="s">
        <v>88</v>
      </c>
      <c r="C17" s="149" t="s">
        <v>52</v>
      </c>
      <c r="D17" s="150">
        <v>100</v>
      </c>
      <c r="E17" s="149">
        <v>0</v>
      </c>
      <c r="F17" s="150">
        <v>12.84</v>
      </c>
      <c r="G17" s="151">
        <v>89079.51</v>
      </c>
      <c r="H17" s="147" t="s">
        <v>104</v>
      </c>
    </row>
    <row r="18" spans="1:8">
      <c r="A18" s="152" t="s">
        <v>54</v>
      </c>
      <c r="B18" s="148" t="s">
        <v>88</v>
      </c>
      <c r="C18" s="149" t="s">
        <v>50</v>
      </c>
      <c r="D18" s="150">
        <v>100</v>
      </c>
      <c r="E18" s="150">
        <v>1549</v>
      </c>
      <c r="F18" s="150">
        <v>3.41</v>
      </c>
      <c r="G18" s="151">
        <v>103898</v>
      </c>
      <c r="H18" s="147" t="s">
        <v>105</v>
      </c>
    </row>
    <row r="19" spans="1:8">
      <c r="A19" s="152" t="s">
        <v>54</v>
      </c>
      <c r="B19" s="153" t="s">
        <v>89</v>
      </c>
      <c r="C19" s="149" t="s">
        <v>53</v>
      </c>
      <c r="D19" s="150">
        <v>48</v>
      </c>
      <c r="E19" s="150">
        <v>73</v>
      </c>
      <c r="F19" s="150">
        <v>2.2000000000000002</v>
      </c>
      <c r="G19" s="151">
        <v>29267</v>
      </c>
      <c r="H19" s="147" t="s">
        <v>103</v>
      </c>
    </row>
    <row r="20" spans="1:8">
      <c r="A20" s="149" t="s">
        <v>54</v>
      </c>
      <c r="B20" s="148" t="s">
        <v>90</v>
      </c>
      <c r="C20" s="149" t="s">
        <v>52</v>
      </c>
      <c r="D20" s="150">
        <v>100</v>
      </c>
      <c r="E20" s="149">
        <v>0</v>
      </c>
      <c r="F20" s="150">
        <v>12.84</v>
      </c>
      <c r="G20" s="151">
        <v>89079.51</v>
      </c>
      <c r="H20" s="147" t="s">
        <v>104</v>
      </c>
    </row>
    <row r="21" spans="1:8">
      <c r="A21" s="149" t="s">
        <v>54</v>
      </c>
      <c r="B21" s="148" t="s">
        <v>90</v>
      </c>
      <c r="C21" s="149" t="s">
        <v>50</v>
      </c>
      <c r="D21" s="150">
        <v>200</v>
      </c>
      <c r="E21" s="150">
        <v>2687</v>
      </c>
      <c r="F21" s="150">
        <v>5.61</v>
      </c>
      <c r="G21" s="151">
        <v>74631</v>
      </c>
      <c r="H21" s="147" t="s">
        <v>105</v>
      </c>
    </row>
    <row r="22" spans="1:8">
      <c r="A22" s="152" t="s">
        <v>54</v>
      </c>
      <c r="B22" s="148" t="s">
        <v>91</v>
      </c>
      <c r="C22" s="149" t="s">
        <v>52</v>
      </c>
      <c r="D22" s="150">
        <v>100</v>
      </c>
      <c r="E22" s="149">
        <v>0</v>
      </c>
      <c r="F22" s="150">
        <v>12.84</v>
      </c>
      <c r="G22" s="151">
        <v>89079.51</v>
      </c>
      <c r="H22" s="147" t="s">
        <v>104</v>
      </c>
    </row>
    <row r="23" spans="1:8">
      <c r="A23" s="152" t="s">
        <v>54</v>
      </c>
      <c r="B23" s="153" t="s">
        <v>91</v>
      </c>
      <c r="C23" s="149" t="s">
        <v>50</v>
      </c>
      <c r="D23" s="150">
        <v>100</v>
      </c>
      <c r="E23" s="150">
        <v>729</v>
      </c>
      <c r="F23" s="150">
        <v>4.07</v>
      </c>
      <c r="G23" s="151">
        <v>35505</v>
      </c>
      <c r="H23" s="147" t="s">
        <v>105</v>
      </c>
    </row>
    <row r="24" spans="1:8">
      <c r="A24" s="152" t="s">
        <v>54</v>
      </c>
      <c r="B24" s="148" t="s">
        <v>92</v>
      </c>
      <c r="C24" s="149" t="s">
        <v>52</v>
      </c>
      <c r="D24" s="150">
        <v>100</v>
      </c>
      <c r="E24" s="149">
        <v>0</v>
      </c>
      <c r="F24" s="150">
        <v>12.84</v>
      </c>
      <c r="G24" s="151">
        <v>89079.51</v>
      </c>
      <c r="H24" s="147" t="s">
        <v>104</v>
      </c>
    </row>
    <row r="25" spans="1:8">
      <c r="A25" s="152" t="s">
        <v>54</v>
      </c>
      <c r="B25" s="153" t="s">
        <v>92</v>
      </c>
      <c r="C25" s="149" t="s">
        <v>50</v>
      </c>
      <c r="D25" s="150">
        <v>300</v>
      </c>
      <c r="E25" s="150">
        <v>3413</v>
      </c>
      <c r="F25" s="150">
        <v>7.84</v>
      </c>
      <c r="G25" s="151">
        <v>68393</v>
      </c>
      <c r="H25" s="147" t="s">
        <v>105</v>
      </c>
    </row>
    <row r="26" spans="1:8">
      <c r="A26" s="152" t="s">
        <v>54</v>
      </c>
      <c r="B26" s="148" t="s">
        <v>93</v>
      </c>
      <c r="C26" s="149" t="s">
        <v>52</v>
      </c>
      <c r="D26" s="150">
        <v>100</v>
      </c>
      <c r="E26" s="149">
        <v>0</v>
      </c>
      <c r="F26" s="150">
        <v>12.84</v>
      </c>
      <c r="G26" s="151">
        <v>89079.51</v>
      </c>
      <c r="H26" s="147" t="s">
        <v>104</v>
      </c>
    </row>
    <row r="27" spans="1:8">
      <c r="A27" s="149" t="s">
        <v>54</v>
      </c>
      <c r="B27" s="153" t="s">
        <v>93</v>
      </c>
      <c r="C27" s="149" t="s">
        <v>50</v>
      </c>
      <c r="D27" s="150">
        <v>200</v>
      </c>
      <c r="E27" s="150">
        <v>2065</v>
      </c>
      <c r="F27" s="150">
        <v>5.9</v>
      </c>
      <c r="G27" s="151">
        <v>38481</v>
      </c>
      <c r="H27" s="147" t="s">
        <v>105</v>
      </c>
    </row>
    <row r="28" spans="1:8">
      <c r="A28" s="149" t="s">
        <v>54</v>
      </c>
      <c r="B28" s="153" t="s">
        <v>94</v>
      </c>
      <c r="C28" s="149" t="s">
        <v>52</v>
      </c>
      <c r="D28" s="150">
        <v>100</v>
      </c>
      <c r="E28" s="149">
        <v>0</v>
      </c>
      <c r="F28" s="150">
        <v>12.84</v>
      </c>
      <c r="G28" s="151">
        <v>89079.51</v>
      </c>
      <c r="H28" s="147" t="s">
        <v>104</v>
      </c>
    </row>
    <row r="29" spans="1:8">
      <c r="A29" s="149" t="s">
        <v>54</v>
      </c>
      <c r="B29" s="148" t="s">
        <v>94</v>
      </c>
      <c r="C29" s="149" t="s">
        <v>50</v>
      </c>
      <c r="D29" s="150">
        <v>400</v>
      </c>
      <c r="E29" s="150">
        <v>4177</v>
      </c>
      <c r="F29" s="150">
        <v>10.029999999999999</v>
      </c>
      <c r="G29" s="151">
        <v>65417</v>
      </c>
      <c r="H29" s="147" t="s">
        <v>105</v>
      </c>
    </row>
    <row r="30" spans="1:8">
      <c r="A30" s="149" t="s">
        <v>27</v>
      </c>
      <c r="B30" s="153" t="s">
        <v>95</v>
      </c>
      <c r="C30" s="149" t="s">
        <v>52</v>
      </c>
      <c r="D30" s="150">
        <v>100</v>
      </c>
      <c r="E30" s="149">
        <v>0</v>
      </c>
      <c r="F30" s="150">
        <v>1.34</v>
      </c>
      <c r="G30" s="151">
        <v>10168</v>
      </c>
      <c r="H30" s="147" t="s">
        <v>106</v>
      </c>
    </row>
    <row r="31" spans="1:8">
      <c r="A31" s="152" t="s">
        <v>27</v>
      </c>
      <c r="B31" s="148" t="s">
        <v>96</v>
      </c>
      <c r="C31" s="149" t="s">
        <v>52</v>
      </c>
      <c r="D31" s="150">
        <v>100</v>
      </c>
      <c r="E31" s="149">
        <v>0</v>
      </c>
      <c r="F31" s="150">
        <v>1.34</v>
      </c>
      <c r="G31" s="151">
        <v>10168</v>
      </c>
      <c r="H31" s="147" t="s">
        <v>106</v>
      </c>
    </row>
    <row r="32" spans="1:8">
      <c r="A32" s="152" t="s">
        <v>27</v>
      </c>
      <c r="B32" s="153" t="s">
        <v>97</v>
      </c>
      <c r="C32" s="149" t="s">
        <v>52</v>
      </c>
      <c r="D32" s="150">
        <v>100</v>
      </c>
      <c r="E32" s="149">
        <v>0</v>
      </c>
      <c r="F32" s="150">
        <v>1.34</v>
      </c>
      <c r="G32" s="151">
        <v>10168</v>
      </c>
      <c r="H32" s="147" t="s">
        <v>106</v>
      </c>
    </row>
    <row r="33" spans="1:8">
      <c r="A33" s="147" t="s">
        <v>27</v>
      </c>
      <c r="B33" s="148" t="s">
        <v>98</v>
      </c>
      <c r="C33" s="149" t="s">
        <v>52</v>
      </c>
      <c r="D33" s="150">
        <v>100</v>
      </c>
      <c r="E33" s="149">
        <v>0</v>
      </c>
      <c r="F33" s="150">
        <v>1.34</v>
      </c>
      <c r="G33" s="151">
        <v>10168</v>
      </c>
      <c r="H33" s="149" t="s">
        <v>106</v>
      </c>
    </row>
    <row r="34" spans="1:8">
      <c r="A34" s="147" t="s">
        <v>27</v>
      </c>
      <c r="B34" s="148" t="s">
        <v>99</v>
      </c>
      <c r="C34" s="149" t="s">
        <v>52</v>
      </c>
      <c r="D34" s="150">
        <v>100</v>
      </c>
      <c r="E34" s="149">
        <v>0</v>
      </c>
      <c r="F34" s="150">
        <v>1.34</v>
      </c>
      <c r="G34" s="151">
        <v>10168</v>
      </c>
      <c r="H34" s="147" t="s">
        <v>106</v>
      </c>
    </row>
    <row r="35" spans="1:8">
      <c r="A35" s="147" t="s">
        <v>28</v>
      </c>
      <c r="B35" s="148" t="s">
        <v>95</v>
      </c>
      <c r="C35" s="149" t="s">
        <v>52</v>
      </c>
      <c r="D35" s="150">
        <v>100</v>
      </c>
      <c r="E35" s="149">
        <v>0</v>
      </c>
      <c r="F35" s="150">
        <v>4.49</v>
      </c>
      <c r="G35" s="151">
        <v>48223</v>
      </c>
      <c r="H35" s="147" t="s">
        <v>107</v>
      </c>
    </row>
    <row r="36" spans="1:8">
      <c r="A36" s="149" t="s">
        <v>28</v>
      </c>
      <c r="B36" s="148" t="s">
        <v>96</v>
      </c>
      <c r="C36" s="149" t="s">
        <v>52</v>
      </c>
      <c r="D36" s="150">
        <v>100</v>
      </c>
      <c r="E36" s="149">
        <v>0</v>
      </c>
      <c r="F36" s="150">
        <v>4.49</v>
      </c>
      <c r="G36" s="151">
        <v>48223</v>
      </c>
      <c r="H36" s="147" t="s">
        <v>107</v>
      </c>
    </row>
    <row r="37" spans="1:8">
      <c r="A37" s="147" t="s">
        <v>28</v>
      </c>
      <c r="B37" s="148" t="s">
        <v>97</v>
      </c>
      <c r="C37" s="149" t="s">
        <v>52</v>
      </c>
      <c r="D37" s="150">
        <v>100</v>
      </c>
      <c r="E37" s="149">
        <v>0</v>
      </c>
      <c r="F37" s="150">
        <v>4.49</v>
      </c>
      <c r="G37" s="151">
        <v>48223</v>
      </c>
      <c r="H37" s="147" t="s">
        <v>107</v>
      </c>
    </row>
    <row r="38" spans="1:8">
      <c r="A38" s="147" t="s">
        <v>28</v>
      </c>
      <c r="B38" s="148" t="s">
        <v>98</v>
      </c>
      <c r="C38" s="149" t="s">
        <v>52</v>
      </c>
      <c r="D38" s="150">
        <v>100</v>
      </c>
      <c r="E38" s="149">
        <v>0</v>
      </c>
      <c r="F38" s="150">
        <v>4.49</v>
      </c>
      <c r="G38" s="151">
        <v>48223</v>
      </c>
      <c r="H38" s="147" t="s">
        <v>107</v>
      </c>
    </row>
    <row r="39" spans="1:8">
      <c r="A39" s="147" t="s">
        <v>28</v>
      </c>
      <c r="B39" s="148" t="s">
        <v>99</v>
      </c>
      <c r="C39" s="149" t="s">
        <v>52</v>
      </c>
      <c r="D39" s="150">
        <v>100</v>
      </c>
      <c r="E39" s="149">
        <v>0</v>
      </c>
      <c r="F39" s="150">
        <v>4.49</v>
      </c>
      <c r="G39" s="151">
        <v>48223</v>
      </c>
      <c r="H39" s="147" t="s">
        <v>107</v>
      </c>
    </row>
    <row r="40" spans="1:8">
      <c r="A40" s="147" t="s">
        <v>29</v>
      </c>
      <c r="B40" s="147" t="s">
        <v>49</v>
      </c>
      <c r="C40" s="149" t="s">
        <v>53</v>
      </c>
      <c r="D40" s="150">
        <v>48</v>
      </c>
      <c r="E40" s="150">
        <v>59</v>
      </c>
      <c r="F40" s="150">
        <v>0.32</v>
      </c>
      <c r="G40" s="151">
        <v>50209</v>
      </c>
      <c r="H40" s="147" t="s">
        <v>108</v>
      </c>
    </row>
    <row r="41" spans="1:8">
      <c r="A41" s="147" t="s">
        <v>29</v>
      </c>
      <c r="B41" s="147" t="s">
        <v>88</v>
      </c>
      <c r="C41" s="149" t="s">
        <v>53</v>
      </c>
      <c r="D41" s="150">
        <v>48</v>
      </c>
      <c r="E41" s="150">
        <v>168</v>
      </c>
      <c r="F41" s="150">
        <v>0.46</v>
      </c>
      <c r="G41" s="151">
        <v>50209</v>
      </c>
      <c r="H41" s="147" t="s">
        <v>108</v>
      </c>
    </row>
    <row r="42" spans="1:8">
      <c r="A42" s="152" t="s">
        <v>29</v>
      </c>
      <c r="B42" s="148" t="s">
        <v>90</v>
      </c>
      <c r="C42" s="149" t="s">
        <v>53</v>
      </c>
      <c r="D42" s="150">
        <v>48</v>
      </c>
      <c r="E42" s="150">
        <v>342</v>
      </c>
      <c r="F42" s="150">
        <v>0.57999999999999996</v>
      </c>
      <c r="G42" s="151">
        <v>50209</v>
      </c>
      <c r="H42" s="147" t="s">
        <v>108</v>
      </c>
    </row>
    <row r="43" spans="1:8">
      <c r="A43" s="152" t="s">
        <v>29</v>
      </c>
      <c r="B43" s="148" t="s">
        <v>92</v>
      </c>
      <c r="C43" s="149" t="s">
        <v>53</v>
      </c>
      <c r="D43" s="150">
        <v>48</v>
      </c>
      <c r="E43" s="150">
        <v>636</v>
      </c>
      <c r="F43" s="150">
        <v>0.7</v>
      </c>
      <c r="G43" s="151">
        <v>50209</v>
      </c>
      <c r="H43" s="147" t="s">
        <v>108</v>
      </c>
    </row>
    <row r="44" spans="1:8">
      <c r="A44" s="152" t="s">
        <v>29</v>
      </c>
      <c r="B44" s="148" t="s">
        <v>94</v>
      </c>
      <c r="C44" s="149" t="s">
        <v>50</v>
      </c>
      <c r="D44" s="150">
        <v>100</v>
      </c>
      <c r="E44" s="150">
        <v>967</v>
      </c>
      <c r="F44" s="150">
        <v>0.83</v>
      </c>
      <c r="G44" s="151">
        <v>50209</v>
      </c>
      <c r="H44" s="147" t="s">
        <v>110</v>
      </c>
    </row>
    <row r="45" spans="1:8">
      <c r="A45" s="147" t="s">
        <v>29</v>
      </c>
      <c r="B45" s="148" t="s">
        <v>95</v>
      </c>
      <c r="C45" s="149" t="s">
        <v>52</v>
      </c>
      <c r="D45" s="150">
        <v>100</v>
      </c>
      <c r="E45" s="149">
        <v>0</v>
      </c>
      <c r="F45" s="150">
        <v>3.16</v>
      </c>
      <c r="G45" s="151">
        <v>22086</v>
      </c>
      <c r="H45" s="147" t="s">
        <v>109</v>
      </c>
    </row>
    <row r="46" spans="1:8">
      <c r="A46" s="147" t="s">
        <v>29</v>
      </c>
      <c r="B46" s="148" t="s">
        <v>96</v>
      </c>
      <c r="C46" s="149" t="s">
        <v>52</v>
      </c>
      <c r="D46" s="150">
        <v>100</v>
      </c>
      <c r="E46" s="149">
        <v>0</v>
      </c>
      <c r="F46" s="150">
        <v>3.16</v>
      </c>
      <c r="G46" s="151">
        <v>22086</v>
      </c>
      <c r="H46" s="147" t="s">
        <v>109</v>
      </c>
    </row>
    <row r="47" spans="1:8">
      <c r="A47" s="147" t="s">
        <v>29</v>
      </c>
      <c r="B47" s="148" t="s">
        <v>97</v>
      </c>
      <c r="C47" s="149" t="s">
        <v>52</v>
      </c>
      <c r="D47" s="150">
        <v>100</v>
      </c>
      <c r="E47" s="149">
        <v>0</v>
      </c>
      <c r="F47" s="150">
        <v>3.16</v>
      </c>
      <c r="G47" s="151">
        <v>22086</v>
      </c>
      <c r="H47" s="147" t="s">
        <v>109</v>
      </c>
    </row>
    <row r="48" spans="1:8">
      <c r="A48" s="147" t="s">
        <v>29</v>
      </c>
      <c r="B48" s="148" t="s">
        <v>98</v>
      </c>
      <c r="C48" s="149" t="s">
        <v>52</v>
      </c>
      <c r="D48" s="150">
        <v>100</v>
      </c>
      <c r="E48" s="149">
        <v>0</v>
      </c>
      <c r="F48" s="150">
        <v>3.16</v>
      </c>
      <c r="G48" s="151">
        <v>22086</v>
      </c>
      <c r="H48" s="147" t="s">
        <v>109</v>
      </c>
    </row>
    <row r="49" spans="1:8">
      <c r="A49" s="147" t="s">
        <v>29</v>
      </c>
      <c r="B49" s="148" t="s">
        <v>99</v>
      </c>
      <c r="C49" s="149" t="s">
        <v>52</v>
      </c>
      <c r="D49" s="150">
        <v>100</v>
      </c>
      <c r="E49" s="149">
        <v>0</v>
      </c>
      <c r="F49" s="150">
        <v>3.16</v>
      </c>
      <c r="G49" s="151">
        <v>22086</v>
      </c>
      <c r="H49" s="147" t="s">
        <v>109</v>
      </c>
    </row>
    <row r="50" spans="1:8">
      <c r="A50" s="152" t="s">
        <v>82</v>
      </c>
      <c r="B50" s="148" t="s">
        <v>49</v>
      </c>
      <c r="C50" s="149" t="s">
        <v>53</v>
      </c>
      <c r="D50" s="150">
        <v>48</v>
      </c>
      <c r="E50" s="150">
        <v>3886</v>
      </c>
      <c r="F50" s="150">
        <v>3.33</v>
      </c>
      <c r="G50" s="151">
        <v>167362</v>
      </c>
      <c r="H50" s="147" t="s">
        <v>111</v>
      </c>
    </row>
    <row r="51" spans="1:8">
      <c r="A51" s="149" t="s">
        <v>82</v>
      </c>
      <c r="B51" s="148" t="s">
        <v>87</v>
      </c>
      <c r="C51" s="149" t="s">
        <v>53</v>
      </c>
      <c r="D51" s="150">
        <v>48</v>
      </c>
      <c r="E51" s="150">
        <v>3746</v>
      </c>
      <c r="F51" s="150">
        <v>3.32</v>
      </c>
      <c r="G51" s="151">
        <v>67231</v>
      </c>
      <c r="H51" s="147" t="s">
        <v>111</v>
      </c>
    </row>
    <row r="52" spans="1:8">
      <c r="A52" s="149" t="s">
        <v>82</v>
      </c>
      <c r="B52" s="148" t="s">
        <v>88</v>
      </c>
      <c r="C52" s="149" t="s">
        <v>53</v>
      </c>
      <c r="D52" s="150">
        <v>48</v>
      </c>
      <c r="E52" s="150">
        <v>4030</v>
      </c>
      <c r="F52" s="150">
        <v>3.55</v>
      </c>
      <c r="G52" s="151">
        <v>100131</v>
      </c>
      <c r="H52" s="147" t="s">
        <v>111</v>
      </c>
    </row>
    <row r="53" spans="1:8">
      <c r="A53" s="149" t="s">
        <v>82</v>
      </c>
      <c r="B53" s="148" t="s">
        <v>89</v>
      </c>
      <c r="C53" s="149" t="s">
        <v>53</v>
      </c>
      <c r="D53" s="150">
        <v>48</v>
      </c>
      <c r="E53" s="150">
        <v>3747</v>
      </c>
      <c r="F53" s="150">
        <v>3.32</v>
      </c>
      <c r="G53" s="151">
        <v>67231</v>
      </c>
      <c r="H53" s="147" t="s">
        <v>111</v>
      </c>
    </row>
    <row r="54" spans="1:8">
      <c r="A54" s="149" t="s">
        <v>82</v>
      </c>
      <c r="B54" s="148" t="s">
        <v>90</v>
      </c>
      <c r="C54" s="149" t="s">
        <v>53</v>
      </c>
      <c r="D54" s="150">
        <v>48</v>
      </c>
      <c r="E54" s="150">
        <v>4033</v>
      </c>
      <c r="F54" s="150">
        <v>3.55</v>
      </c>
      <c r="G54" s="151">
        <v>100131</v>
      </c>
      <c r="H54" s="147" t="s">
        <v>111</v>
      </c>
    </row>
    <row r="55" spans="1:8">
      <c r="A55" s="149" t="s">
        <v>82</v>
      </c>
      <c r="B55" s="147" t="s">
        <v>91</v>
      </c>
      <c r="C55" s="149" t="s">
        <v>53</v>
      </c>
      <c r="D55" s="150">
        <v>48</v>
      </c>
      <c r="E55" s="150">
        <v>3759</v>
      </c>
      <c r="F55" s="150">
        <v>3.34</v>
      </c>
      <c r="G55" s="151">
        <v>68339</v>
      </c>
      <c r="H55" s="147" t="s">
        <v>111</v>
      </c>
    </row>
    <row r="56" spans="1:8">
      <c r="A56" s="152" t="s">
        <v>82</v>
      </c>
      <c r="B56" s="147" t="s">
        <v>92</v>
      </c>
      <c r="C56" s="149" t="s">
        <v>53</v>
      </c>
      <c r="D56" s="150">
        <v>48</v>
      </c>
      <c r="E56" s="150">
        <v>4045</v>
      </c>
      <c r="F56" s="150">
        <v>3.56</v>
      </c>
      <c r="G56" s="151">
        <v>99022</v>
      </c>
      <c r="H56" s="147" t="s">
        <v>111</v>
      </c>
    </row>
    <row r="57" spans="1:8">
      <c r="A57" s="152" t="s">
        <v>82</v>
      </c>
      <c r="B57" s="147" t="s">
        <v>93</v>
      </c>
      <c r="C57" s="149" t="s">
        <v>53</v>
      </c>
      <c r="D57" s="150">
        <v>48</v>
      </c>
      <c r="E57" s="150">
        <v>3845</v>
      </c>
      <c r="F57" s="150">
        <v>3.43</v>
      </c>
      <c r="G57" s="151">
        <v>69834</v>
      </c>
      <c r="H57" s="147" t="s">
        <v>111</v>
      </c>
    </row>
    <row r="58" spans="1:8">
      <c r="A58" s="152" t="s">
        <v>82</v>
      </c>
      <c r="B58" s="148" t="s">
        <v>94</v>
      </c>
      <c r="C58" s="149" t="s">
        <v>53</v>
      </c>
      <c r="D58" s="150">
        <v>48</v>
      </c>
      <c r="E58" s="150">
        <v>4138</v>
      </c>
      <c r="F58" s="150">
        <v>3.66</v>
      </c>
      <c r="G58" s="151">
        <v>97527</v>
      </c>
      <c r="H58" s="147" t="s">
        <v>111</v>
      </c>
    </row>
    <row r="59" spans="1:8">
      <c r="A59" s="152" t="s">
        <v>82</v>
      </c>
      <c r="B59" s="147" t="s">
        <v>95</v>
      </c>
      <c r="C59" s="149" t="s">
        <v>52</v>
      </c>
      <c r="D59" s="150">
        <v>100</v>
      </c>
      <c r="E59" s="149">
        <v>0</v>
      </c>
      <c r="F59" s="150">
        <v>7.62</v>
      </c>
      <c r="G59" s="151">
        <v>12486</v>
      </c>
      <c r="H59" s="147" t="s">
        <v>112</v>
      </c>
    </row>
    <row r="60" spans="1:8">
      <c r="A60" s="152" t="s">
        <v>82</v>
      </c>
      <c r="B60" s="148" t="s">
        <v>96</v>
      </c>
      <c r="C60" s="149" t="s">
        <v>52</v>
      </c>
      <c r="D60" s="150">
        <v>100</v>
      </c>
      <c r="E60" s="149">
        <v>0</v>
      </c>
      <c r="F60" s="150">
        <v>7.62</v>
      </c>
      <c r="G60" s="151">
        <v>12486</v>
      </c>
      <c r="H60" s="147" t="s">
        <v>112</v>
      </c>
    </row>
    <row r="61" spans="1:8">
      <c r="A61" s="152" t="s">
        <v>82</v>
      </c>
      <c r="B61" s="148" t="s">
        <v>97</v>
      </c>
      <c r="C61" s="149" t="s">
        <v>52</v>
      </c>
      <c r="D61" s="150">
        <v>100</v>
      </c>
      <c r="E61" s="149">
        <v>0</v>
      </c>
      <c r="F61" s="150">
        <v>7.62</v>
      </c>
      <c r="G61" s="151">
        <v>12486</v>
      </c>
      <c r="H61" s="147" t="s">
        <v>112</v>
      </c>
    </row>
    <row r="62" spans="1:8">
      <c r="A62" s="147" t="s">
        <v>82</v>
      </c>
      <c r="B62" s="148" t="s">
        <v>98</v>
      </c>
      <c r="C62" s="149" t="s">
        <v>52</v>
      </c>
      <c r="D62" s="150">
        <v>100</v>
      </c>
      <c r="E62" s="149">
        <v>0</v>
      </c>
      <c r="F62" s="150">
        <v>7.62</v>
      </c>
      <c r="G62" s="151">
        <v>12486</v>
      </c>
      <c r="H62" s="147" t="s">
        <v>112</v>
      </c>
    </row>
    <row r="63" spans="1:8">
      <c r="A63" s="149" t="s">
        <v>82</v>
      </c>
      <c r="B63" s="148" t="s">
        <v>99</v>
      </c>
      <c r="C63" s="149" t="s">
        <v>52</v>
      </c>
      <c r="D63" s="150">
        <v>100</v>
      </c>
      <c r="E63" s="149">
        <v>0</v>
      </c>
      <c r="F63" s="150">
        <v>7.62</v>
      </c>
      <c r="G63" s="151">
        <v>12486</v>
      </c>
      <c r="H63" s="147" t="s">
        <v>112</v>
      </c>
    </row>
    <row r="64" spans="1:8">
      <c r="A64" s="152" t="s">
        <v>30</v>
      </c>
      <c r="B64" s="148" t="s">
        <v>95</v>
      </c>
      <c r="C64" s="149" t="s">
        <v>52</v>
      </c>
      <c r="D64" s="150">
        <v>100</v>
      </c>
      <c r="E64" s="149">
        <v>0</v>
      </c>
      <c r="F64" s="150">
        <v>5.8</v>
      </c>
      <c r="G64" s="151">
        <v>86221</v>
      </c>
      <c r="H64" s="147" t="s">
        <v>113</v>
      </c>
    </row>
    <row r="65" spans="1:8">
      <c r="A65" s="152" t="s">
        <v>30</v>
      </c>
      <c r="B65" s="148" t="s">
        <v>96</v>
      </c>
      <c r="C65" s="149" t="s">
        <v>52</v>
      </c>
      <c r="D65" s="150">
        <v>100</v>
      </c>
      <c r="E65" s="149">
        <v>0</v>
      </c>
      <c r="F65" s="150">
        <v>5.8</v>
      </c>
      <c r="G65" s="151">
        <v>86221</v>
      </c>
      <c r="H65" s="147" t="s">
        <v>113</v>
      </c>
    </row>
    <row r="66" spans="1:8">
      <c r="A66" s="149" t="s">
        <v>30</v>
      </c>
      <c r="B66" s="148" t="s">
        <v>97</v>
      </c>
      <c r="C66" s="149" t="s">
        <v>52</v>
      </c>
      <c r="D66" s="150">
        <v>100</v>
      </c>
      <c r="E66" s="149">
        <v>0</v>
      </c>
      <c r="F66" s="150">
        <v>5.8</v>
      </c>
      <c r="G66" s="151">
        <v>86221</v>
      </c>
      <c r="H66" s="147" t="s">
        <v>113</v>
      </c>
    </row>
    <row r="67" spans="1:8">
      <c r="A67" s="149" t="s">
        <v>30</v>
      </c>
      <c r="B67" s="148" t="s">
        <v>98</v>
      </c>
      <c r="C67" s="149" t="s">
        <v>52</v>
      </c>
      <c r="D67" s="150">
        <v>100</v>
      </c>
      <c r="E67" s="149">
        <v>0</v>
      </c>
      <c r="F67" s="150">
        <v>5.8</v>
      </c>
      <c r="G67" s="151">
        <v>86221</v>
      </c>
      <c r="H67" s="147" t="s">
        <v>113</v>
      </c>
    </row>
    <row r="68" spans="1:8">
      <c r="A68" s="149" t="s">
        <v>30</v>
      </c>
      <c r="B68" s="148" t="s">
        <v>99</v>
      </c>
      <c r="C68" s="149" t="s">
        <v>52</v>
      </c>
      <c r="D68" s="150">
        <v>100</v>
      </c>
      <c r="E68" s="149">
        <v>0</v>
      </c>
      <c r="F68" s="150">
        <v>5.8</v>
      </c>
      <c r="G68" s="151">
        <v>86221</v>
      </c>
      <c r="H68" s="147" t="s">
        <v>113</v>
      </c>
    </row>
    <row r="69" spans="1:8">
      <c r="A69" s="147" t="s">
        <v>31</v>
      </c>
      <c r="B69" s="148" t="s">
        <v>95</v>
      </c>
      <c r="C69" s="149" t="s">
        <v>52</v>
      </c>
      <c r="D69" s="150">
        <v>100</v>
      </c>
      <c r="E69" s="149">
        <v>0</v>
      </c>
      <c r="F69" s="150">
        <v>4.13</v>
      </c>
      <c r="G69" s="151">
        <v>38332</v>
      </c>
      <c r="H69" s="147" t="s">
        <v>114</v>
      </c>
    </row>
    <row r="70" spans="1:8">
      <c r="A70" s="147" t="s">
        <v>31</v>
      </c>
      <c r="B70" s="148" t="s">
        <v>96</v>
      </c>
      <c r="C70" s="149" t="s">
        <v>52</v>
      </c>
      <c r="D70" s="150">
        <v>100</v>
      </c>
      <c r="E70" s="149">
        <v>0</v>
      </c>
      <c r="F70" s="150">
        <v>4.13</v>
      </c>
      <c r="G70" s="151">
        <v>38332</v>
      </c>
      <c r="H70" s="147" t="s">
        <v>114</v>
      </c>
    </row>
    <row r="71" spans="1:8">
      <c r="A71" s="147" t="s">
        <v>31</v>
      </c>
      <c r="B71" s="148" t="s">
        <v>97</v>
      </c>
      <c r="C71" s="149" t="s">
        <v>52</v>
      </c>
      <c r="D71" s="150">
        <v>100</v>
      </c>
      <c r="E71" s="149">
        <v>0</v>
      </c>
      <c r="F71" s="150">
        <v>4.13</v>
      </c>
      <c r="G71" s="151">
        <v>38332</v>
      </c>
      <c r="H71" s="147" t="s">
        <v>114</v>
      </c>
    </row>
    <row r="72" spans="1:8">
      <c r="A72" s="147" t="s">
        <v>31</v>
      </c>
      <c r="B72" s="148" t="s">
        <v>98</v>
      </c>
      <c r="C72" s="149" t="s">
        <v>52</v>
      </c>
      <c r="D72" s="150">
        <v>100</v>
      </c>
      <c r="E72" s="149">
        <v>0</v>
      </c>
      <c r="F72" s="150">
        <v>4.13</v>
      </c>
      <c r="G72" s="151">
        <v>38332</v>
      </c>
      <c r="H72" s="147" t="s">
        <v>114</v>
      </c>
    </row>
    <row r="73" spans="1:8">
      <c r="A73" s="147" t="s">
        <v>31</v>
      </c>
      <c r="B73" s="148" t="s">
        <v>99</v>
      </c>
      <c r="C73" s="149" t="s">
        <v>52</v>
      </c>
      <c r="D73" s="150">
        <v>100</v>
      </c>
      <c r="E73" s="149">
        <v>0</v>
      </c>
      <c r="F73" s="150">
        <v>4.13</v>
      </c>
      <c r="G73" s="151">
        <v>38332</v>
      </c>
      <c r="H73" s="147" t="s">
        <v>114</v>
      </c>
    </row>
    <row r="74" spans="1:8">
      <c r="A74" s="149" t="s">
        <v>77</v>
      </c>
      <c r="B74" s="148" t="s">
        <v>49</v>
      </c>
      <c r="C74" s="149" t="s">
        <v>50</v>
      </c>
      <c r="D74" s="150">
        <v>100</v>
      </c>
      <c r="E74" s="150">
        <v>1188</v>
      </c>
      <c r="F74" s="150">
        <v>0.83</v>
      </c>
      <c r="G74" s="151">
        <v>42845</v>
      </c>
      <c r="H74" s="147" t="s">
        <v>117</v>
      </c>
    </row>
    <row r="75" spans="1:8">
      <c r="A75" s="149" t="s">
        <v>77</v>
      </c>
      <c r="B75" s="148" t="s">
        <v>87</v>
      </c>
      <c r="C75" s="149" t="s">
        <v>53</v>
      </c>
      <c r="D75" s="150">
        <v>48</v>
      </c>
      <c r="E75" s="150">
        <v>631</v>
      </c>
      <c r="F75" s="150">
        <v>0.52</v>
      </c>
      <c r="G75" s="151">
        <v>15472</v>
      </c>
      <c r="H75" s="147" t="s">
        <v>115</v>
      </c>
    </row>
    <row r="76" spans="1:8">
      <c r="A76" s="152" t="s">
        <v>77</v>
      </c>
      <c r="B76" s="148" t="s">
        <v>88</v>
      </c>
      <c r="C76" s="149" t="s">
        <v>50</v>
      </c>
      <c r="D76" s="150">
        <v>100</v>
      </c>
      <c r="E76" s="150">
        <v>1475</v>
      </c>
      <c r="F76" s="150">
        <v>0.92</v>
      </c>
      <c r="G76" s="151">
        <v>27373</v>
      </c>
      <c r="H76" s="148" t="s">
        <v>117</v>
      </c>
    </row>
    <row r="77" spans="1:8">
      <c r="A77" s="152" t="s">
        <v>77</v>
      </c>
      <c r="B77" s="148" t="s">
        <v>89</v>
      </c>
      <c r="C77" s="149" t="s">
        <v>50</v>
      </c>
      <c r="D77" s="150">
        <v>100</v>
      </c>
      <c r="E77" s="150">
        <v>908</v>
      </c>
      <c r="F77" s="150">
        <v>0.62</v>
      </c>
      <c r="G77" s="151">
        <v>16002</v>
      </c>
      <c r="H77" s="148" t="s">
        <v>117</v>
      </c>
    </row>
    <row r="78" spans="1:8">
      <c r="A78" s="152" t="s">
        <v>77</v>
      </c>
      <c r="B78" s="148" t="s">
        <v>90</v>
      </c>
      <c r="C78" s="149" t="s">
        <v>50</v>
      </c>
      <c r="D78" s="150">
        <v>100</v>
      </c>
      <c r="E78" s="150">
        <v>1836</v>
      </c>
      <c r="F78" s="150">
        <v>1.04</v>
      </c>
      <c r="G78" s="151">
        <v>26842</v>
      </c>
      <c r="H78" s="148" t="s">
        <v>117</v>
      </c>
    </row>
    <row r="79" spans="1:8">
      <c r="A79" s="152" t="s">
        <v>77</v>
      </c>
      <c r="B79" s="148" t="s">
        <v>91</v>
      </c>
      <c r="C79" s="149" t="s">
        <v>50</v>
      </c>
      <c r="D79" s="150">
        <v>100</v>
      </c>
      <c r="E79" s="150">
        <v>1115</v>
      </c>
      <c r="F79" s="150">
        <v>0.69</v>
      </c>
      <c r="G79" s="151">
        <v>16333</v>
      </c>
      <c r="H79" s="148" t="s">
        <v>117</v>
      </c>
    </row>
    <row r="80" spans="1:8">
      <c r="A80" s="152" t="s">
        <v>77</v>
      </c>
      <c r="B80" s="148" t="s">
        <v>92</v>
      </c>
      <c r="C80" s="149" t="s">
        <v>50</v>
      </c>
      <c r="D80" s="150">
        <v>200</v>
      </c>
      <c r="E80" s="150">
        <v>2113</v>
      </c>
      <c r="F80" s="150">
        <v>1.1200000000000001</v>
      </c>
      <c r="G80" s="151">
        <v>26512</v>
      </c>
      <c r="H80" s="148" t="s">
        <v>117</v>
      </c>
    </row>
    <row r="81" spans="1:8">
      <c r="A81" s="152" t="s">
        <v>77</v>
      </c>
      <c r="B81" s="148" t="s">
        <v>93</v>
      </c>
      <c r="C81" s="149" t="s">
        <v>50</v>
      </c>
      <c r="D81" s="150">
        <v>100</v>
      </c>
      <c r="E81" s="150">
        <v>1224</v>
      </c>
      <c r="F81" s="150">
        <v>0.73</v>
      </c>
      <c r="G81" s="151">
        <v>16461</v>
      </c>
      <c r="H81" s="148" t="s">
        <v>117</v>
      </c>
    </row>
    <row r="82" spans="1:8">
      <c r="A82" s="152" t="s">
        <v>77</v>
      </c>
      <c r="B82" s="148" t="s">
        <v>94</v>
      </c>
      <c r="C82" s="149" t="s">
        <v>50</v>
      </c>
      <c r="D82" s="150">
        <v>200</v>
      </c>
      <c r="E82" s="150">
        <v>2321</v>
      </c>
      <c r="F82" s="150">
        <v>1.17</v>
      </c>
      <c r="G82" s="151">
        <v>26383</v>
      </c>
      <c r="H82" s="148" t="s">
        <v>117</v>
      </c>
    </row>
    <row r="83" spans="1:8">
      <c r="A83" s="152" t="s">
        <v>77</v>
      </c>
      <c r="B83" s="148" t="s">
        <v>95</v>
      </c>
      <c r="C83" s="149" t="s">
        <v>52</v>
      </c>
      <c r="D83" s="150">
        <v>100</v>
      </c>
      <c r="E83" s="149">
        <v>0</v>
      </c>
      <c r="F83" s="150">
        <v>2.41</v>
      </c>
      <c r="G83" s="151">
        <v>28693</v>
      </c>
      <c r="H83" s="148" t="s">
        <v>116</v>
      </c>
    </row>
    <row r="84" spans="1:8">
      <c r="A84" s="152" t="s">
        <v>77</v>
      </c>
      <c r="B84" s="148" t="s">
        <v>96</v>
      </c>
      <c r="C84" s="149" t="s">
        <v>52</v>
      </c>
      <c r="D84" s="150">
        <v>100</v>
      </c>
      <c r="E84" s="149">
        <v>0</v>
      </c>
      <c r="F84" s="150">
        <v>2.41</v>
      </c>
      <c r="G84" s="151">
        <v>28693</v>
      </c>
      <c r="H84" s="148" t="s">
        <v>116</v>
      </c>
    </row>
    <row r="85" spans="1:8">
      <c r="A85" s="152" t="s">
        <v>77</v>
      </c>
      <c r="B85" s="148" t="s">
        <v>97</v>
      </c>
      <c r="C85" s="149" t="s">
        <v>52</v>
      </c>
      <c r="D85" s="150">
        <v>100</v>
      </c>
      <c r="E85" s="149">
        <v>0</v>
      </c>
      <c r="F85" s="150">
        <v>2.41</v>
      </c>
      <c r="G85" s="151">
        <v>28693</v>
      </c>
      <c r="H85" s="148" t="s">
        <v>116</v>
      </c>
    </row>
    <row r="86" spans="1:8">
      <c r="A86" s="152" t="s">
        <v>77</v>
      </c>
      <c r="B86" s="148" t="s">
        <v>98</v>
      </c>
      <c r="C86" s="149" t="s">
        <v>52</v>
      </c>
      <c r="D86" s="150">
        <v>100</v>
      </c>
      <c r="E86" s="149">
        <v>0</v>
      </c>
      <c r="F86" s="150">
        <v>2.41</v>
      </c>
      <c r="G86" s="151">
        <v>28693</v>
      </c>
      <c r="H86" s="148" t="s">
        <v>116</v>
      </c>
    </row>
    <row r="87" spans="1:8">
      <c r="A87" s="152" t="s">
        <v>77</v>
      </c>
      <c r="B87" s="148" t="s">
        <v>99</v>
      </c>
      <c r="C87" s="149" t="s">
        <v>52</v>
      </c>
      <c r="D87" s="150">
        <v>100</v>
      </c>
      <c r="E87" s="149">
        <v>0</v>
      </c>
      <c r="F87" s="150">
        <v>2.41</v>
      </c>
      <c r="G87" s="151">
        <v>28693</v>
      </c>
      <c r="H87" s="148" t="s">
        <v>116</v>
      </c>
    </row>
    <row r="88" spans="1:8">
      <c r="A88" s="152" t="s">
        <v>32</v>
      </c>
      <c r="B88" s="148" t="s">
        <v>90</v>
      </c>
      <c r="C88" s="149" t="s">
        <v>53</v>
      </c>
      <c r="D88" s="150">
        <v>48</v>
      </c>
      <c r="E88" s="150">
        <v>59</v>
      </c>
      <c r="F88" s="150">
        <v>1.51</v>
      </c>
      <c r="G88" s="151">
        <v>37773</v>
      </c>
      <c r="H88" s="148" t="s">
        <v>118</v>
      </c>
    </row>
    <row r="89" spans="1:8">
      <c r="A89" s="152" t="s">
        <v>33</v>
      </c>
      <c r="B89" s="148" t="s">
        <v>88</v>
      </c>
      <c r="C89" s="149" t="s">
        <v>53</v>
      </c>
      <c r="D89" s="150">
        <v>48</v>
      </c>
      <c r="E89" s="150">
        <v>128</v>
      </c>
      <c r="F89" s="150">
        <v>0.78</v>
      </c>
      <c r="G89" s="151">
        <v>5539</v>
      </c>
      <c r="H89" s="148" t="s">
        <v>119</v>
      </c>
    </row>
    <row r="90" spans="1:8">
      <c r="A90" s="152" t="s">
        <v>33</v>
      </c>
      <c r="B90" s="148" t="s">
        <v>90</v>
      </c>
      <c r="C90" s="149" t="s">
        <v>53</v>
      </c>
      <c r="D90" s="150">
        <v>48</v>
      </c>
      <c r="E90" s="150">
        <v>173</v>
      </c>
      <c r="F90" s="150">
        <v>0.94</v>
      </c>
      <c r="G90" s="151">
        <v>5539</v>
      </c>
      <c r="H90" s="148" t="s">
        <v>119</v>
      </c>
    </row>
    <row r="91" spans="1:8">
      <c r="A91" s="152" t="s">
        <v>33</v>
      </c>
      <c r="B91" s="148" t="s">
        <v>92</v>
      </c>
      <c r="C91" s="149" t="s">
        <v>53</v>
      </c>
      <c r="D91" s="150">
        <v>48</v>
      </c>
      <c r="E91" s="150">
        <v>235</v>
      </c>
      <c r="F91" s="150">
        <v>1.1100000000000001</v>
      </c>
      <c r="G91" s="151">
        <v>5539</v>
      </c>
      <c r="H91" s="148" t="s">
        <v>119</v>
      </c>
    </row>
    <row r="92" spans="1:8">
      <c r="A92" s="152" t="s">
        <v>33</v>
      </c>
      <c r="B92" s="148" t="s">
        <v>94</v>
      </c>
      <c r="C92" s="149" t="s">
        <v>53</v>
      </c>
      <c r="D92" s="150">
        <v>48</v>
      </c>
      <c r="E92" s="150">
        <v>290</v>
      </c>
      <c r="F92" s="150">
        <v>1.27</v>
      </c>
      <c r="G92" s="151">
        <v>5539</v>
      </c>
      <c r="H92" s="148" t="s">
        <v>119</v>
      </c>
    </row>
    <row r="93" spans="1:8">
      <c r="A93" s="152" t="s">
        <v>33</v>
      </c>
      <c r="B93" s="148" t="s">
        <v>95</v>
      </c>
      <c r="C93" s="149" t="s">
        <v>52</v>
      </c>
      <c r="D93" s="150">
        <v>100</v>
      </c>
      <c r="E93" s="149">
        <v>0</v>
      </c>
      <c r="F93" s="150">
        <v>3.92</v>
      </c>
      <c r="G93" s="151">
        <v>43877</v>
      </c>
      <c r="H93" s="148" t="s">
        <v>120</v>
      </c>
    </row>
    <row r="94" spans="1:8">
      <c r="A94" s="152" t="s">
        <v>33</v>
      </c>
      <c r="B94" s="148" t="s">
        <v>96</v>
      </c>
      <c r="C94" s="149" t="s">
        <v>52</v>
      </c>
      <c r="D94" s="150">
        <v>100</v>
      </c>
      <c r="E94" s="149">
        <v>0</v>
      </c>
      <c r="F94" s="150">
        <v>3.92</v>
      </c>
      <c r="G94" s="151">
        <v>43877</v>
      </c>
      <c r="H94" s="148" t="s">
        <v>120</v>
      </c>
    </row>
    <row r="95" spans="1:8">
      <c r="A95" s="152" t="s">
        <v>33</v>
      </c>
      <c r="B95" s="148" t="s">
        <v>97</v>
      </c>
      <c r="C95" s="149" t="s">
        <v>52</v>
      </c>
      <c r="D95" s="150">
        <v>100</v>
      </c>
      <c r="E95" s="149">
        <v>0</v>
      </c>
      <c r="F95" s="150">
        <v>3.92</v>
      </c>
      <c r="G95" s="151">
        <v>43877</v>
      </c>
      <c r="H95" s="148" t="s">
        <v>120</v>
      </c>
    </row>
    <row r="96" spans="1:8">
      <c r="A96" s="152" t="s">
        <v>33</v>
      </c>
      <c r="B96" s="148" t="s">
        <v>98</v>
      </c>
      <c r="C96" s="149" t="s">
        <v>52</v>
      </c>
      <c r="D96" s="150">
        <v>100</v>
      </c>
      <c r="E96" s="149">
        <v>0</v>
      </c>
      <c r="F96" s="150">
        <v>3.92</v>
      </c>
      <c r="G96" s="151">
        <v>43877</v>
      </c>
      <c r="H96" s="148" t="s">
        <v>120</v>
      </c>
    </row>
    <row r="97" spans="1:8">
      <c r="A97" s="152" t="s">
        <v>33</v>
      </c>
      <c r="B97" s="148" t="s">
        <v>99</v>
      </c>
      <c r="C97" s="149" t="s">
        <v>52</v>
      </c>
      <c r="D97" s="150">
        <v>100</v>
      </c>
      <c r="E97" s="149">
        <v>0</v>
      </c>
      <c r="F97" s="150">
        <v>3.92</v>
      </c>
      <c r="G97" s="151">
        <v>43877</v>
      </c>
      <c r="H97" s="148" t="s">
        <v>120</v>
      </c>
    </row>
    <row r="98" spans="1:8">
      <c r="A98" s="152" t="s">
        <v>83</v>
      </c>
      <c r="B98" s="148" t="s">
        <v>95</v>
      </c>
      <c r="C98" s="149" t="s">
        <v>52</v>
      </c>
      <c r="D98" s="150">
        <v>100</v>
      </c>
      <c r="E98" s="149">
        <v>0</v>
      </c>
      <c r="F98" s="150">
        <v>4.67</v>
      </c>
      <c r="G98" s="151">
        <v>38777</v>
      </c>
      <c r="H98" s="148" t="s">
        <v>121</v>
      </c>
    </row>
    <row r="99" spans="1:8">
      <c r="A99" s="152" t="s">
        <v>83</v>
      </c>
      <c r="B99" s="148" t="s">
        <v>96</v>
      </c>
      <c r="C99" s="149" t="s">
        <v>52</v>
      </c>
      <c r="D99" s="150">
        <v>100</v>
      </c>
      <c r="E99" s="149">
        <v>0</v>
      </c>
      <c r="F99" s="150">
        <v>4.67</v>
      </c>
      <c r="G99" s="151">
        <v>38777</v>
      </c>
      <c r="H99" s="148" t="s">
        <v>121</v>
      </c>
    </row>
    <row r="100" spans="1:8">
      <c r="A100" s="152" t="s">
        <v>83</v>
      </c>
      <c r="B100" s="148" t="s">
        <v>97</v>
      </c>
      <c r="C100" s="149" t="s">
        <v>52</v>
      </c>
      <c r="D100" s="150">
        <v>100</v>
      </c>
      <c r="E100" s="149">
        <v>0</v>
      </c>
      <c r="F100" s="150">
        <v>4.67</v>
      </c>
      <c r="G100" s="151">
        <v>38777</v>
      </c>
      <c r="H100" s="148" t="s">
        <v>121</v>
      </c>
    </row>
    <row r="101" spans="1:8">
      <c r="A101" s="152" t="s">
        <v>83</v>
      </c>
      <c r="B101" s="148" t="s">
        <v>98</v>
      </c>
      <c r="C101" s="149" t="s">
        <v>52</v>
      </c>
      <c r="D101" s="150">
        <v>100</v>
      </c>
      <c r="E101" s="149">
        <v>0</v>
      </c>
      <c r="F101" s="150">
        <v>4.67</v>
      </c>
      <c r="G101" s="151">
        <v>38777</v>
      </c>
      <c r="H101" s="148" t="s">
        <v>121</v>
      </c>
    </row>
    <row r="102" spans="1:8">
      <c r="A102" s="152" t="s">
        <v>83</v>
      </c>
      <c r="B102" s="148" t="s">
        <v>99</v>
      </c>
      <c r="C102" s="149" t="s">
        <v>52</v>
      </c>
      <c r="D102" s="150">
        <v>100</v>
      </c>
      <c r="E102" s="149">
        <v>0</v>
      </c>
      <c r="F102" s="150">
        <v>4.67</v>
      </c>
      <c r="G102" s="151">
        <v>38777</v>
      </c>
      <c r="H102" s="148" t="s">
        <v>121</v>
      </c>
    </row>
    <row r="103" spans="1:8">
      <c r="A103" s="147" t="s">
        <v>34</v>
      </c>
      <c r="B103" s="154" t="s">
        <v>95</v>
      </c>
      <c r="C103" s="149" t="s">
        <v>52</v>
      </c>
      <c r="D103" s="150">
        <v>100</v>
      </c>
      <c r="E103" s="149">
        <v>0</v>
      </c>
      <c r="F103" s="150">
        <v>3.11</v>
      </c>
      <c r="G103" s="151">
        <v>18435</v>
      </c>
      <c r="H103" s="154" t="s">
        <v>122</v>
      </c>
    </row>
    <row r="104" spans="1:8">
      <c r="A104" s="147" t="s">
        <v>34</v>
      </c>
      <c r="B104" s="154" t="s">
        <v>96</v>
      </c>
      <c r="C104" s="149" t="s">
        <v>52</v>
      </c>
      <c r="D104" s="150">
        <v>100</v>
      </c>
      <c r="E104" s="149">
        <v>0</v>
      </c>
      <c r="F104" s="150">
        <v>3.11</v>
      </c>
      <c r="G104" s="151">
        <v>18435</v>
      </c>
      <c r="H104" s="154" t="s">
        <v>122</v>
      </c>
    </row>
    <row r="105" spans="1:8">
      <c r="A105" s="147" t="s">
        <v>34</v>
      </c>
      <c r="B105" s="154" t="s">
        <v>97</v>
      </c>
      <c r="C105" s="149" t="s">
        <v>52</v>
      </c>
      <c r="D105" s="150">
        <v>100</v>
      </c>
      <c r="E105" s="149">
        <v>0</v>
      </c>
      <c r="F105" s="150">
        <v>3.11</v>
      </c>
      <c r="G105" s="151">
        <v>18435</v>
      </c>
      <c r="H105" s="154" t="s">
        <v>122</v>
      </c>
    </row>
    <row r="106" spans="1:8">
      <c r="A106" s="147" t="s">
        <v>34</v>
      </c>
      <c r="B106" s="154" t="s">
        <v>98</v>
      </c>
      <c r="C106" s="149" t="s">
        <v>52</v>
      </c>
      <c r="D106" s="150">
        <v>100</v>
      </c>
      <c r="E106" s="149">
        <v>0</v>
      </c>
      <c r="F106" s="150">
        <v>3.11</v>
      </c>
      <c r="G106" s="151">
        <v>18435</v>
      </c>
      <c r="H106" s="154" t="s">
        <v>122</v>
      </c>
    </row>
    <row r="107" spans="1:8">
      <c r="A107" s="147" t="s">
        <v>34</v>
      </c>
      <c r="B107" s="154" t="s">
        <v>99</v>
      </c>
      <c r="C107" s="149" t="s">
        <v>52</v>
      </c>
      <c r="D107" s="150">
        <v>100</v>
      </c>
      <c r="E107" s="149">
        <v>0</v>
      </c>
      <c r="F107" s="150">
        <v>3.11</v>
      </c>
      <c r="G107" s="151">
        <v>18435</v>
      </c>
      <c r="H107" s="154" t="s">
        <v>122</v>
      </c>
    </row>
    <row r="108" spans="1:8">
      <c r="A108" s="147" t="s">
        <v>35</v>
      </c>
      <c r="B108" s="154" t="s">
        <v>88</v>
      </c>
      <c r="C108" s="149" t="s">
        <v>53</v>
      </c>
      <c r="D108" s="150">
        <v>48</v>
      </c>
      <c r="E108" s="150">
        <v>52</v>
      </c>
      <c r="F108" s="150">
        <v>1.25</v>
      </c>
      <c r="G108" s="151">
        <v>1615</v>
      </c>
      <c r="H108" s="154" t="s">
        <v>123</v>
      </c>
    </row>
    <row r="109" spans="1:8">
      <c r="A109" s="147" t="s">
        <v>35</v>
      </c>
      <c r="B109" s="154" t="s">
        <v>89</v>
      </c>
      <c r="C109" s="149" t="s">
        <v>53</v>
      </c>
      <c r="D109" s="150">
        <v>48</v>
      </c>
      <c r="E109" s="150">
        <v>442</v>
      </c>
      <c r="F109" s="150">
        <v>2.63</v>
      </c>
      <c r="G109" s="151">
        <v>458</v>
      </c>
      <c r="H109" s="154" t="s">
        <v>123</v>
      </c>
    </row>
    <row r="110" spans="1:8">
      <c r="A110" s="147" t="s">
        <v>35</v>
      </c>
      <c r="B110" s="154" t="s">
        <v>90</v>
      </c>
      <c r="C110" s="149" t="s">
        <v>52</v>
      </c>
      <c r="D110" s="150">
        <v>100</v>
      </c>
      <c r="E110" s="149">
        <v>0</v>
      </c>
      <c r="F110" s="150">
        <v>12.42</v>
      </c>
      <c r="G110" s="151">
        <v>128402</v>
      </c>
      <c r="H110" s="154" t="s">
        <v>124</v>
      </c>
    </row>
    <row r="111" spans="1:8">
      <c r="A111" s="147" t="s">
        <v>35</v>
      </c>
      <c r="B111" s="154" t="s">
        <v>90</v>
      </c>
      <c r="C111" s="149" t="s">
        <v>50</v>
      </c>
      <c r="D111" s="150">
        <v>100</v>
      </c>
      <c r="E111" s="150">
        <v>1399</v>
      </c>
      <c r="F111" s="150">
        <v>6.65</v>
      </c>
      <c r="G111" s="151">
        <v>1158</v>
      </c>
      <c r="H111" s="154" t="s">
        <v>125</v>
      </c>
    </row>
    <row r="112" spans="1:8">
      <c r="A112" s="147" t="s">
        <v>35</v>
      </c>
      <c r="B112" s="154" t="s">
        <v>91</v>
      </c>
      <c r="C112" s="149" t="s">
        <v>52</v>
      </c>
      <c r="D112" s="150">
        <v>100</v>
      </c>
      <c r="E112" s="149">
        <v>0</v>
      </c>
      <c r="F112" s="150">
        <v>12.42</v>
      </c>
      <c r="G112" s="151">
        <v>128402</v>
      </c>
      <c r="H112" s="154" t="s">
        <v>124</v>
      </c>
    </row>
    <row r="113" spans="1:8">
      <c r="A113" s="147" t="s">
        <v>35</v>
      </c>
      <c r="B113" s="154" t="s">
        <v>91</v>
      </c>
      <c r="C113" s="149" t="s">
        <v>50</v>
      </c>
      <c r="D113" s="150">
        <v>300</v>
      </c>
      <c r="E113" s="150">
        <v>3131</v>
      </c>
      <c r="F113" s="150">
        <v>11.1</v>
      </c>
      <c r="G113" s="151">
        <v>646</v>
      </c>
      <c r="H113" s="154" t="s">
        <v>125</v>
      </c>
    </row>
    <row r="114" spans="1:8">
      <c r="A114" s="147" t="s">
        <v>35</v>
      </c>
      <c r="B114" s="154" t="s">
        <v>92</v>
      </c>
      <c r="C114" s="149" t="s">
        <v>52</v>
      </c>
      <c r="D114" s="150">
        <v>100</v>
      </c>
      <c r="E114" s="149">
        <v>0</v>
      </c>
      <c r="F114" s="150">
        <v>12.42</v>
      </c>
      <c r="G114" s="151">
        <v>128402</v>
      </c>
      <c r="H114" s="154" t="s">
        <v>124</v>
      </c>
    </row>
    <row r="115" spans="1:8">
      <c r="A115" s="147" t="s">
        <v>35</v>
      </c>
      <c r="B115" s="154" t="s">
        <v>92</v>
      </c>
      <c r="C115" s="149" t="s">
        <v>50</v>
      </c>
      <c r="D115" s="150">
        <v>300</v>
      </c>
      <c r="E115" s="150">
        <v>3861</v>
      </c>
      <c r="F115" s="150">
        <v>16.670000000000002</v>
      </c>
      <c r="G115" s="151">
        <v>970</v>
      </c>
      <c r="H115" s="154" t="s">
        <v>125</v>
      </c>
    </row>
    <row r="116" spans="1:8">
      <c r="A116" s="147" t="s">
        <v>35</v>
      </c>
      <c r="B116" s="154" t="s">
        <v>93</v>
      </c>
      <c r="C116" s="149" t="s">
        <v>52</v>
      </c>
      <c r="D116" s="150">
        <v>100</v>
      </c>
      <c r="E116" s="149">
        <v>0</v>
      </c>
      <c r="F116" s="150">
        <v>12.42</v>
      </c>
      <c r="G116" s="151">
        <v>128402</v>
      </c>
      <c r="H116" s="154" t="s">
        <v>124</v>
      </c>
    </row>
    <row r="117" spans="1:8">
      <c r="A117" s="147" t="s">
        <v>35</v>
      </c>
      <c r="B117" s="154" t="s">
        <v>93</v>
      </c>
      <c r="C117" s="149" t="s">
        <v>50</v>
      </c>
      <c r="D117" s="150">
        <v>300</v>
      </c>
      <c r="E117" s="150">
        <v>3428</v>
      </c>
      <c r="F117" s="150">
        <v>13.43</v>
      </c>
      <c r="G117" s="151">
        <v>660</v>
      </c>
      <c r="H117" s="154" t="s">
        <v>125</v>
      </c>
    </row>
    <row r="118" spans="1:8">
      <c r="A118" s="147" t="s">
        <v>35</v>
      </c>
      <c r="B118" s="154" t="s">
        <v>94</v>
      </c>
      <c r="C118" s="149" t="s">
        <v>52</v>
      </c>
      <c r="D118" s="150">
        <v>100</v>
      </c>
      <c r="E118" s="149">
        <v>0</v>
      </c>
      <c r="F118" s="150">
        <v>12.42</v>
      </c>
      <c r="G118" s="151">
        <v>128402</v>
      </c>
      <c r="H118" s="154" t="s">
        <v>124</v>
      </c>
    </row>
    <row r="119" spans="1:8">
      <c r="A119" s="147" t="s">
        <v>35</v>
      </c>
      <c r="B119" s="154" t="s">
        <v>94</v>
      </c>
      <c r="C119" s="149" t="s">
        <v>50</v>
      </c>
      <c r="D119" s="150">
        <v>400</v>
      </c>
      <c r="E119" s="150">
        <v>4294</v>
      </c>
      <c r="F119" s="150">
        <v>19.43</v>
      </c>
      <c r="G119" s="151">
        <v>955</v>
      </c>
      <c r="H119" s="154" t="s">
        <v>125</v>
      </c>
    </row>
    <row r="120" spans="1:8">
      <c r="A120" s="147" t="s">
        <v>36</v>
      </c>
      <c r="B120" s="154" t="s">
        <v>95</v>
      </c>
      <c r="C120" s="149" t="s">
        <v>52</v>
      </c>
      <c r="D120" s="150">
        <v>100</v>
      </c>
      <c r="E120" s="149">
        <v>0</v>
      </c>
      <c r="F120" s="150">
        <v>2.27</v>
      </c>
      <c r="G120" s="151">
        <v>31668</v>
      </c>
      <c r="H120" s="154" t="s">
        <v>126</v>
      </c>
    </row>
    <row r="121" spans="1:8">
      <c r="A121" s="147" t="s">
        <v>36</v>
      </c>
      <c r="B121" s="154" t="s">
        <v>96</v>
      </c>
      <c r="C121" s="149" t="s">
        <v>52</v>
      </c>
      <c r="D121" s="150">
        <v>100</v>
      </c>
      <c r="E121" s="149">
        <v>0</v>
      </c>
      <c r="F121" s="150">
        <v>2.27</v>
      </c>
      <c r="G121" s="151">
        <v>31668</v>
      </c>
      <c r="H121" s="154" t="s">
        <v>126</v>
      </c>
    </row>
    <row r="122" spans="1:8">
      <c r="A122" s="147" t="s">
        <v>36</v>
      </c>
      <c r="B122" s="154" t="s">
        <v>97</v>
      </c>
      <c r="C122" s="149" t="s">
        <v>52</v>
      </c>
      <c r="D122" s="150">
        <v>100</v>
      </c>
      <c r="E122" s="149">
        <v>0</v>
      </c>
      <c r="F122" s="150">
        <v>2.27</v>
      </c>
      <c r="G122" s="151">
        <v>31668</v>
      </c>
      <c r="H122" s="154" t="s">
        <v>126</v>
      </c>
    </row>
    <row r="123" spans="1:8">
      <c r="A123" s="147" t="s">
        <v>36</v>
      </c>
      <c r="B123" s="154" t="s">
        <v>98</v>
      </c>
      <c r="C123" s="149" t="s">
        <v>52</v>
      </c>
      <c r="D123" s="150">
        <v>100</v>
      </c>
      <c r="E123" s="149">
        <v>0</v>
      </c>
      <c r="F123" s="150">
        <v>2.27</v>
      </c>
      <c r="G123" s="151">
        <v>31668</v>
      </c>
      <c r="H123" s="154" t="s">
        <v>126</v>
      </c>
    </row>
    <row r="124" spans="1:8">
      <c r="A124" s="147" t="s">
        <v>36</v>
      </c>
      <c r="B124" s="154" t="s">
        <v>99</v>
      </c>
      <c r="C124" s="149" t="s">
        <v>52</v>
      </c>
      <c r="D124" s="150">
        <v>100</v>
      </c>
      <c r="E124" s="149">
        <v>0</v>
      </c>
      <c r="F124" s="150">
        <v>2.27</v>
      </c>
      <c r="G124" s="151">
        <v>31668</v>
      </c>
      <c r="H124" s="154" t="s">
        <v>126</v>
      </c>
    </row>
    <row r="125" spans="1:8">
      <c r="A125" s="147" t="s">
        <v>37</v>
      </c>
      <c r="B125" s="154" t="s">
        <v>95</v>
      </c>
      <c r="C125" s="149" t="s">
        <v>52</v>
      </c>
      <c r="D125" s="150">
        <v>100</v>
      </c>
      <c r="E125" s="149">
        <v>0</v>
      </c>
      <c r="F125" s="150">
        <v>4.67</v>
      </c>
      <c r="G125" s="151">
        <v>72834</v>
      </c>
      <c r="H125" s="154" t="s">
        <v>127</v>
      </c>
    </row>
    <row r="126" spans="1:8">
      <c r="A126" s="147" t="s">
        <v>37</v>
      </c>
      <c r="B126" s="154" t="s">
        <v>96</v>
      </c>
      <c r="C126" s="149" t="s">
        <v>52</v>
      </c>
      <c r="D126" s="150">
        <v>100</v>
      </c>
      <c r="E126" s="149">
        <v>0</v>
      </c>
      <c r="F126" s="150">
        <v>4.67</v>
      </c>
      <c r="G126" s="151">
        <v>72834</v>
      </c>
      <c r="H126" s="154" t="s">
        <v>127</v>
      </c>
    </row>
    <row r="127" spans="1:8">
      <c r="A127" s="147" t="s">
        <v>37</v>
      </c>
      <c r="B127" s="154" t="s">
        <v>97</v>
      </c>
      <c r="C127" s="149" t="s">
        <v>52</v>
      </c>
      <c r="D127" s="150">
        <v>100</v>
      </c>
      <c r="E127" s="149">
        <v>0</v>
      </c>
      <c r="F127" s="150">
        <v>4.67</v>
      </c>
      <c r="G127" s="151">
        <v>72834</v>
      </c>
      <c r="H127" s="154" t="s">
        <v>127</v>
      </c>
    </row>
    <row r="128" spans="1:8">
      <c r="A128" s="147" t="s">
        <v>37</v>
      </c>
      <c r="B128" s="154" t="s">
        <v>98</v>
      </c>
      <c r="C128" s="149" t="s">
        <v>52</v>
      </c>
      <c r="D128" s="150">
        <v>100</v>
      </c>
      <c r="E128" s="149">
        <v>0</v>
      </c>
      <c r="F128" s="150">
        <v>4.67</v>
      </c>
      <c r="G128" s="151">
        <v>72834</v>
      </c>
      <c r="H128" s="154" t="s">
        <v>127</v>
      </c>
    </row>
    <row r="129" spans="1:8">
      <c r="A129" s="147" t="s">
        <v>37</v>
      </c>
      <c r="B129" s="154" t="s">
        <v>99</v>
      </c>
      <c r="C129" s="149" t="s">
        <v>52</v>
      </c>
      <c r="D129" s="150">
        <v>100</v>
      </c>
      <c r="E129" s="149">
        <v>0</v>
      </c>
      <c r="F129" s="150">
        <v>4.67</v>
      </c>
      <c r="G129" s="151">
        <v>72834</v>
      </c>
      <c r="H129" s="154" t="s">
        <v>127</v>
      </c>
    </row>
    <row r="130" spans="1:8">
      <c r="A130" s="147" t="s">
        <v>38</v>
      </c>
      <c r="B130" s="154" t="s">
        <v>95</v>
      </c>
      <c r="C130" s="149" t="s">
        <v>52</v>
      </c>
      <c r="D130" s="150">
        <v>100</v>
      </c>
      <c r="E130" s="149">
        <v>0</v>
      </c>
      <c r="F130" s="150">
        <v>2.23</v>
      </c>
      <c r="G130" s="151">
        <v>25119</v>
      </c>
      <c r="H130" s="154" t="s">
        <v>128</v>
      </c>
    </row>
    <row r="131" spans="1:8">
      <c r="A131" s="147" t="s">
        <v>38</v>
      </c>
      <c r="B131" s="154" t="s">
        <v>96</v>
      </c>
      <c r="C131" s="149" t="s">
        <v>52</v>
      </c>
      <c r="D131" s="150">
        <v>100</v>
      </c>
      <c r="E131" s="149">
        <v>0</v>
      </c>
      <c r="F131" s="150">
        <v>2.23</v>
      </c>
      <c r="G131" s="151">
        <v>25119</v>
      </c>
      <c r="H131" s="154" t="s">
        <v>128</v>
      </c>
    </row>
    <row r="132" spans="1:8">
      <c r="A132" s="147" t="s">
        <v>38</v>
      </c>
      <c r="B132" s="154" t="s">
        <v>97</v>
      </c>
      <c r="C132" s="149" t="s">
        <v>52</v>
      </c>
      <c r="D132" s="150">
        <v>100</v>
      </c>
      <c r="E132" s="149">
        <v>0</v>
      </c>
      <c r="F132" s="150">
        <v>2.23</v>
      </c>
      <c r="G132" s="151">
        <v>25119</v>
      </c>
      <c r="H132" s="154" t="s">
        <v>128</v>
      </c>
    </row>
    <row r="133" spans="1:8">
      <c r="A133" s="147" t="s">
        <v>38</v>
      </c>
      <c r="B133" s="154" t="s">
        <v>98</v>
      </c>
      <c r="C133" s="149" t="s">
        <v>52</v>
      </c>
      <c r="D133" s="150">
        <v>100</v>
      </c>
      <c r="E133" s="149">
        <v>0</v>
      </c>
      <c r="F133" s="150">
        <v>2.23</v>
      </c>
      <c r="G133" s="151">
        <v>25119</v>
      </c>
      <c r="H133" s="154" t="s">
        <v>128</v>
      </c>
    </row>
    <row r="134" spans="1:8">
      <c r="A134" s="147" t="s">
        <v>38</v>
      </c>
      <c r="B134" s="154" t="s">
        <v>99</v>
      </c>
      <c r="C134" s="149" t="s">
        <v>52</v>
      </c>
      <c r="D134" s="150">
        <v>100</v>
      </c>
      <c r="E134" s="149">
        <v>0</v>
      </c>
      <c r="F134" s="150">
        <v>2.23</v>
      </c>
      <c r="G134" s="151">
        <v>25119</v>
      </c>
      <c r="H134" s="154" t="s">
        <v>128</v>
      </c>
    </row>
    <row r="135" spans="1:8">
      <c r="A135" s="147" t="s">
        <v>39</v>
      </c>
      <c r="B135" s="154" t="s">
        <v>90</v>
      </c>
      <c r="C135" s="149" t="s">
        <v>53</v>
      </c>
      <c r="D135" s="150">
        <v>48</v>
      </c>
      <c r="E135" s="150">
        <v>29</v>
      </c>
      <c r="F135" s="150">
        <v>0.71</v>
      </c>
      <c r="G135" s="151">
        <v>145291</v>
      </c>
      <c r="H135" s="154" t="s">
        <v>129</v>
      </c>
    </row>
    <row r="136" spans="1:8">
      <c r="A136" s="147" t="s">
        <v>39</v>
      </c>
      <c r="B136" s="154" t="s">
        <v>92</v>
      </c>
      <c r="C136" s="149" t="s">
        <v>53</v>
      </c>
      <c r="D136" s="150">
        <v>48</v>
      </c>
      <c r="E136" s="150">
        <v>86</v>
      </c>
      <c r="F136" s="150">
        <v>1.5</v>
      </c>
      <c r="G136" s="151">
        <v>145291</v>
      </c>
      <c r="H136" s="154" t="s">
        <v>129</v>
      </c>
    </row>
    <row r="137" spans="1:8">
      <c r="A137" s="147" t="s">
        <v>39</v>
      </c>
      <c r="B137" s="154" t="s">
        <v>94</v>
      </c>
      <c r="C137" s="149" t="s">
        <v>53</v>
      </c>
      <c r="D137" s="150">
        <v>48</v>
      </c>
      <c r="E137" s="150">
        <v>169</v>
      </c>
      <c r="F137" s="150">
        <v>2.2400000000000002</v>
      </c>
      <c r="G137" s="151">
        <v>145291</v>
      </c>
      <c r="H137" s="154" t="s">
        <v>129</v>
      </c>
    </row>
    <row r="138" spans="1:8">
      <c r="A138" s="147" t="s">
        <v>84</v>
      </c>
      <c r="B138" s="154" t="s">
        <v>88</v>
      </c>
      <c r="C138" s="149" t="s">
        <v>53</v>
      </c>
      <c r="D138" s="150">
        <v>48</v>
      </c>
      <c r="E138" s="150">
        <v>418</v>
      </c>
      <c r="F138" s="150">
        <v>2.2000000000000002</v>
      </c>
      <c r="G138" s="151">
        <v>8577</v>
      </c>
      <c r="H138" s="154" t="s">
        <v>130</v>
      </c>
    </row>
    <row r="139" spans="1:8">
      <c r="A139" s="147" t="s">
        <v>84</v>
      </c>
      <c r="B139" s="154" t="s">
        <v>90</v>
      </c>
      <c r="C139" s="149" t="s">
        <v>52</v>
      </c>
      <c r="D139" s="150">
        <v>100</v>
      </c>
      <c r="E139" s="149">
        <v>0</v>
      </c>
      <c r="F139" s="150">
        <v>16.09</v>
      </c>
      <c r="G139" s="151">
        <v>197973.27</v>
      </c>
      <c r="H139" s="154" t="s">
        <v>131</v>
      </c>
    </row>
    <row r="140" spans="1:8">
      <c r="A140" s="149" t="s">
        <v>84</v>
      </c>
      <c r="B140" s="149" t="s">
        <v>90</v>
      </c>
      <c r="C140" s="149" t="s">
        <v>50</v>
      </c>
      <c r="D140" s="150">
        <v>100</v>
      </c>
      <c r="E140" s="150">
        <v>1489</v>
      </c>
      <c r="F140" s="150">
        <v>4.33</v>
      </c>
      <c r="G140" s="151">
        <v>8577</v>
      </c>
      <c r="H140" s="149" t="s">
        <v>132</v>
      </c>
    </row>
    <row r="141" spans="1:8">
      <c r="A141" s="149" t="s">
        <v>84</v>
      </c>
      <c r="B141" s="149" t="s">
        <v>91</v>
      </c>
      <c r="C141" s="149" t="s">
        <v>53</v>
      </c>
      <c r="D141" s="150">
        <v>48</v>
      </c>
      <c r="E141" s="150">
        <v>186</v>
      </c>
      <c r="F141" s="150">
        <v>2.2599999999999998</v>
      </c>
      <c r="G141" s="151">
        <v>2193</v>
      </c>
      <c r="H141" s="149" t="s">
        <v>130</v>
      </c>
    </row>
    <row r="142" spans="1:8">
      <c r="A142" s="149" t="s">
        <v>84</v>
      </c>
      <c r="B142" s="149" t="s">
        <v>92</v>
      </c>
      <c r="C142" s="149" t="s">
        <v>52</v>
      </c>
      <c r="D142" s="150">
        <v>100</v>
      </c>
      <c r="E142" s="149">
        <v>0</v>
      </c>
      <c r="F142" s="150">
        <v>16.09</v>
      </c>
      <c r="G142" s="151">
        <v>197973.27</v>
      </c>
      <c r="H142" s="149" t="s">
        <v>131</v>
      </c>
    </row>
    <row r="143" spans="1:8">
      <c r="A143" s="149" t="s">
        <v>84</v>
      </c>
      <c r="B143" s="149" t="s">
        <v>92</v>
      </c>
      <c r="C143" s="149" t="s">
        <v>50</v>
      </c>
      <c r="D143" s="150">
        <v>200</v>
      </c>
      <c r="E143" s="150">
        <v>2588</v>
      </c>
      <c r="F143" s="150">
        <v>6.58</v>
      </c>
      <c r="G143" s="151">
        <v>6384</v>
      </c>
      <c r="H143" s="149" t="s">
        <v>132</v>
      </c>
    </row>
    <row r="144" spans="1:8">
      <c r="A144" s="149" t="s">
        <v>84</v>
      </c>
      <c r="B144" s="149" t="s">
        <v>93</v>
      </c>
      <c r="C144" s="149" t="s">
        <v>52</v>
      </c>
      <c r="D144" s="150">
        <v>100</v>
      </c>
      <c r="E144" s="149">
        <v>0</v>
      </c>
      <c r="F144" s="150">
        <v>16.09</v>
      </c>
      <c r="G144" s="151">
        <v>197973.27</v>
      </c>
      <c r="H144" s="149" t="s">
        <v>131</v>
      </c>
    </row>
    <row r="145" spans="1:8">
      <c r="A145" s="149" t="s">
        <v>84</v>
      </c>
      <c r="B145" s="149" t="s">
        <v>93</v>
      </c>
      <c r="C145" s="149" t="s">
        <v>50</v>
      </c>
      <c r="D145" s="150">
        <v>100</v>
      </c>
      <c r="E145" s="150">
        <v>1568</v>
      </c>
      <c r="F145" s="150">
        <v>4.16</v>
      </c>
      <c r="G145" s="151">
        <v>2738</v>
      </c>
      <c r="H145" s="149" t="s">
        <v>132</v>
      </c>
    </row>
    <row r="146" spans="1:8">
      <c r="A146" s="149" t="s">
        <v>84</v>
      </c>
      <c r="B146" s="149" t="s">
        <v>94</v>
      </c>
      <c r="C146" s="149" t="s">
        <v>52</v>
      </c>
      <c r="D146" s="150">
        <v>100</v>
      </c>
      <c r="E146" s="149">
        <v>0</v>
      </c>
      <c r="F146" s="150">
        <v>16.09</v>
      </c>
      <c r="G146" s="151">
        <v>197973.27</v>
      </c>
      <c r="H146" s="149" t="s">
        <v>131</v>
      </c>
    </row>
    <row r="147" spans="1:8">
      <c r="A147" s="149" t="s">
        <v>84</v>
      </c>
      <c r="B147" s="149" t="s">
        <v>94</v>
      </c>
      <c r="C147" s="149" t="s">
        <v>50</v>
      </c>
      <c r="D147" s="150">
        <v>300</v>
      </c>
      <c r="E147" s="150">
        <v>3183</v>
      </c>
      <c r="F147" s="150">
        <v>8.8699999999999992</v>
      </c>
      <c r="G147" s="151">
        <v>5839</v>
      </c>
      <c r="H147" s="149" t="s">
        <v>132</v>
      </c>
    </row>
    <row r="148" spans="1:8">
      <c r="A148" s="149" t="s">
        <v>40</v>
      </c>
      <c r="B148" s="149" t="s">
        <v>95</v>
      </c>
      <c r="C148" s="149" t="s">
        <v>52</v>
      </c>
      <c r="D148" s="150">
        <v>100</v>
      </c>
      <c r="E148" s="149">
        <v>0</v>
      </c>
      <c r="F148" s="150">
        <v>0.91</v>
      </c>
      <c r="G148" s="151">
        <v>12041</v>
      </c>
      <c r="H148" s="149" t="s">
        <v>133</v>
      </c>
    </row>
    <row r="149" spans="1:8">
      <c r="A149" s="149" t="s">
        <v>40</v>
      </c>
      <c r="B149" s="149" t="s">
        <v>96</v>
      </c>
      <c r="C149" s="149" t="s">
        <v>52</v>
      </c>
      <c r="D149" s="150">
        <v>100</v>
      </c>
      <c r="E149" s="149">
        <v>0</v>
      </c>
      <c r="F149" s="150">
        <v>0.91</v>
      </c>
      <c r="G149" s="151">
        <v>12041</v>
      </c>
      <c r="H149" s="149" t="s">
        <v>133</v>
      </c>
    </row>
    <row r="150" spans="1:8">
      <c r="A150" s="149" t="s">
        <v>40</v>
      </c>
      <c r="B150" s="149" t="s">
        <v>97</v>
      </c>
      <c r="C150" s="149" t="s">
        <v>52</v>
      </c>
      <c r="D150" s="150">
        <v>100</v>
      </c>
      <c r="E150" s="149">
        <v>0</v>
      </c>
      <c r="F150" s="150">
        <v>0.91</v>
      </c>
      <c r="G150" s="151">
        <v>12041</v>
      </c>
      <c r="H150" s="149" t="s">
        <v>133</v>
      </c>
    </row>
    <row r="151" spans="1:8">
      <c r="A151" s="149" t="s">
        <v>40</v>
      </c>
      <c r="B151" s="149" t="s">
        <v>98</v>
      </c>
      <c r="C151" s="149" t="s">
        <v>52</v>
      </c>
      <c r="D151" s="150">
        <v>100</v>
      </c>
      <c r="E151" s="149">
        <v>0</v>
      </c>
      <c r="F151" s="150">
        <v>0.91</v>
      </c>
      <c r="G151" s="151">
        <v>12041</v>
      </c>
      <c r="H151" s="149" t="s">
        <v>133</v>
      </c>
    </row>
    <row r="152" spans="1:8">
      <c r="A152" s="149" t="s">
        <v>40</v>
      </c>
      <c r="B152" s="149" t="s">
        <v>99</v>
      </c>
      <c r="C152" s="149" t="s">
        <v>52</v>
      </c>
      <c r="D152" s="150">
        <v>100</v>
      </c>
      <c r="E152" s="149">
        <v>0</v>
      </c>
      <c r="F152" s="150">
        <v>0.91</v>
      </c>
      <c r="G152" s="151">
        <v>12041</v>
      </c>
      <c r="H152" s="149" t="s">
        <v>133</v>
      </c>
    </row>
    <row r="153" spans="1:8">
      <c r="A153" s="149" t="s">
        <v>41</v>
      </c>
      <c r="B153" s="149" t="s">
        <v>95</v>
      </c>
      <c r="C153" s="149" t="s">
        <v>52</v>
      </c>
      <c r="D153" s="150">
        <v>100</v>
      </c>
      <c r="E153" s="149">
        <v>0</v>
      </c>
      <c r="F153" s="150">
        <v>5.48</v>
      </c>
      <c r="G153" s="151">
        <v>59814</v>
      </c>
      <c r="H153" s="149" t="s">
        <v>134</v>
      </c>
    </row>
    <row r="154" spans="1:8">
      <c r="A154" s="149" t="s">
        <v>41</v>
      </c>
      <c r="B154" s="149" t="s">
        <v>96</v>
      </c>
      <c r="C154" s="149" t="s">
        <v>52</v>
      </c>
      <c r="D154" s="150">
        <v>100</v>
      </c>
      <c r="E154" s="149">
        <v>0</v>
      </c>
      <c r="F154" s="150">
        <v>5.48</v>
      </c>
      <c r="G154" s="151">
        <v>59814</v>
      </c>
      <c r="H154" s="149" t="s">
        <v>134</v>
      </c>
    </row>
    <row r="155" spans="1:8">
      <c r="A155" s="149" t="s">
        <v>41</v>
      </c>
      <c r="B155" s="149" t="s">
        <v>97</v>
      </c>
      <c r="C155" s="149" t="s">
        <v>52</v>
      </c>
      <c r="D155" s="150">
        <v>100</v>
      </c>
      <c r="E155" s="149">
        <v>0</v>
      </c>
      <c r="F155" s="150">
        <v>5.48</v>
      </c>
      <c r="G155" s="151">
        <v>59814</v>
      </c>
      <c r="H155" s="149" t="s">
        <v>134</v>
      </c>
    </row>
    <row r="156" spans="1:8">
      <c r="A156" s="149" t="s">
        <v>41</v>
      </c>
      <c r="B156" s="149" t="s">
        <v>98</v>
      </c>
      <c r="C156" s="149" t="s">
        <v>52</v>
      </c>
      <c r="D156" s="150">
        <v>100</v>
      </c>
      <c r="E156" s="149">
        <v>0</v>
      </c>
      <c r="F156" s="150">
        <v>5.48</v>
      </c>
      <c r="G156" s="151">
        <v>59814</v>
      </c>
      <c r="H156" s="149" t="s">
        <v>134</v>
      </c>
    </row>
    <row r="157" spans="1:8">
      <c r="A157" s="149" t="s">
        <v>41</v>
      </c>
      <c r="B157" s="149" t="s">
        <v>99</v>
      </c>
      <c r="C157" s="149" t="s">
        <v>52</v>
      </c>
      <c r="D157" s="150">
        <v>100</v>
      </c>
      <c r="E157" s="149">
        <v>0</v>
      </c>
      <c r="F157" s="150">
        <v>5.48</v>
      </c>
      <c r="G157" s="151">
        <v>59814</v>
      </c>
      <c r="H157" s="149" t="s">
        <v>134</v>
      </c>
    </row>
    <row r="158" spans="1:8">
      <c r="A158" s="149" t="s">
        <v>55</v>
      </c>
      <c r="B158" s="149" t="s">
        <v>90</v>
      </c>
      <c r="C158" s="149" t="s">
        <v>53</v>
      </c>
      <c r="D158" s="150">
        <v>24</v>
      </c>
      <c r="E158" s="150">
        <v>23</v>
      </c>
      <c r="F158" s="150">
        <v>0.63</v>
      </c>
      <c r="G158" s="151">
        <v>8278</v>
      </c>
      <c r="H158" s="149" t="s">
        <v>135</v>
      </c>
    </row>
    <row r="159" spans="1:8">
      <c r="A159" s="149" t="s">
        <v>55</v>
      </c>
      <c r="B159" s="149" t="s">
        <v>91</v>
      </c>
      <c r="C159" s="149" t="s">
        <v>53</v>
      </c>
      <c r="D159" s="150">
        <v>48</v>
      </c>
      <c r="E159" s="150">
        <v>173</v>
      </c>
      <c r="F159" s="150">
        <v>4.17</v>
      </c>
      <c r="G159" s="151">
        <v>5032</v>
      </c>
      <c r="H159" s="149" t="s">
        <v>135</v>
      </c>
    </row>
    <row r="160" spans="1:8">
      <c r="A160" s="149" t="s">
        <v>55</v>
      </c>
      <c r="B160" s="149" t="s">
        <v>92</v>
      </c>
      <c r="C160" s="149" t="s">
        <v>53</v>
      </c>
      <c r="D160" s="150">
        <v>48</v>
      </c>
      <c r="E160" s="150">
        <v>292</v>
      </c>
      <c r="F160" s="150">
        <v>2.69</v>
      </c>
      <c r="G160" s="151">
        <v>3246</v>
      </c>
      <c r="H160" s="149" t="s">
        <v>135</v>
      </c>
    </row>
    <row r="161" spans="1:8">
      <c r="A161" s="149" t="s">
        <v>55</v>
      </c>
      <c r="B161" s="149" t="s">
        <v>93</v>
      </c>
      <c r="C161" s="149" t="s">
        <v>53</v>
      </c>
      <c r="D161" s="150">
        <v>48</v>
      </c>
      <c r="E161" s="150">
        <v>615</v>
      </c>
      <c r="F161" s="150">
        <v>6.47</v>
      </c>
      <c r="G161" s="151">
        <v>4727</v>
      </c>
      <c r="H161" s="149" t="s">
        <v>135</v>
      </c>
    </row>
    <row r="162" spans="1:8">
      <c r="A162" s="149" t="s">
        <v>55</v>
      </c>
      <c r="B162" s="149" t="s">
        <v>94</v>
      </c>
      <c r="C162" s="149" t="s">
        <v>52</v>
      </c>
      <c r="D162" s="150">
        <v>100</v>
      </c>
      <c r="E162" s="149">
        <v>0</v>
      </c>
      <c r="F162" s="150">
        <v>18.25</v>
      </c>
      <c r="G162" s="151">
        <v>68857.09</v>
      </c>
      <c r="H162" s="149" t="s">
        <v>136</v>
      </c>
    </row>
    <row r="163" spans="1:8">
      <c r="A163" s="149" t="s">
        <v>55</v>
      </c>
      <c r="B163" s="149" t="s">
        <v>94</v>
      </c>
      <c r="C163" s="149" t="s">
        <v>50</v>
      </c>
      <c r="D163" s="150">
        <v>100</v>
      </c>
      <c r="E163" s="150">
        <v>809</v>
      </c>
      <c r="F163" s="150">
        <v>4.8600000000000003</v>
      </c>
      <c r="G163" s="151">
        <v>3551</v>
      </c>
      <c r="H163" s="149" t="s">
        <v>137</v>
      </c>
    </row>
    <row r="164" spans="1:8">
      <c r="A164" s="149" t="s">
        <v>42</v>
      </c>
      <c r="B164" s="149" t="s">
        <v>95</v>
      </c>
      <c r="C164" s="149" t="s">
        <v>52</v>
      </c>
      <c r="D164" s="150">
        <v>100</v>
      </c>
      <c r="E164" s="149">
        <v>0</v>
      </c>
      <c r="F164" s="150">
        <v>3.89</v>
      </c>
      <c r="G164" s="151">
        <v>14012</v>
      </c>
      <c r="H164" s="149" t="s">
        <v>138</v>
      </c>
    </row>
    <row r="165" spans="1:8">
      <c r="A165" s="149" t="s">
        <v>42</v>
      </c>
      <c r="B165" s="149" t="s">
        <v>96</v>
      </c>
      <c r="C165" s="149" t="s">
        <v>52</v>
      </c>
      <c r="D165" s="150">
        <v>100</v>
      </c>
      <c r="E165" s="149">
        <v>0</v>
      </c>
      <c r="F165" s="150">
        <v>3.89</v>
      </c>
      <c r="G165" s="151">
        <v>14012</v>
      </c>
      <c r="H165" s="149" t="s">
        <v>138</v>
      </c>
    </row>
    <row r="166" spans="1:8">
      <c r="A166" s="149" t="s">
        <v>42</v>
      </c>
      <c r="B166" s="149" t="s">
        <v>97</v>
      </c>
      <c r="C166" s="149" t="s">
        <v>52</v>
      </c>
      <c r="D166" s="150">
        <v>100</v>
      </c>
      <c r="E166" s="149">
        <v>0</v>
      </c>
      <c r="F166" s="150">
        <v>3.89</v>
      </c>
      <c r="G166" s="151">
        <v>14012</v>
      </c>
      <c r="H166" s="149" t="s">
        <v>138</v>
      </c>
    </row>
    <row r="167" spans="1:8">
      <c r="A167" s="149" t="s">
        <v>42</v>
      </c>
      <c r="B167" s="149" t="s">
        <v>98</v>
      </c>
      <c r="C167" s="149" t="s">
        <v>52</v>
      </c>
      <c r="D167" s="150">
        <v>100</v>
      </c>
      <c r="E167" s="149">
        <v>0</v>
      </c>
      <c r="F167" s="150">
        <v>3.89</v>
      </c>
      <c r="G167" s="151">
        <v>14012</v>
      </c>
      <c r="H167" s="149" t="s">
        <v>138</v>
      </c>
    </row>
    <row r="168" spans="1:8">
      <c r="A168" s="149" t="s">
        <v>42</v>
      </c>
      <c r="B168" s="149" t="s">
        <v>99</v>
      </c>
      <c r="C168" s="149" t="s">
        <v>52</v>
      </c>
      <c r="D168" s="150">
        <v>100</v>
      </c>
      <c r="E168" s="149">
        <v>0</v>
      </c>
      <c r="F168" s="150">
        <v>3.89</v>
      </c>
      <c r="G168" s="151">
        <v>14012</v>
      </c>
      <c r="H168" s="149" t="s">
        <v>138</v>
      </c>
    </row>
    <row r="169" spans="1:8">
      <c r="A169" s="149" t="s">
        <v>43</v>
      </c>
      <c r="B169" s="149" t="s">
        <v>95</v>
      </c>
      <c r="C169" s="149" t="s">
        <v>52</v>
      </c>
      <c r="D169" s="150">
        <v>100</v>
      </c>
      <c r="E169" s="149">
        <v>0</v>
      </c>
      <c r="F169" s="150">
        <v>5.23</v>
      </c>
      <c r="G169" s="151">
        <v>32016</v>
      </c>
      <c r="H169" s="149" t="s">
        <v>139</v>
      </c>
    </row>
    <row r="170" spans="1:8">
      <c r="A170" s="149" t="s">
        <v>43</v>
      </c>
      <c r="B170" s="149" t="s">
        <v>96</v>
      </c>
      <c r="C170" s="149" t="s">
        <v>52</v>
      </c>
      <c r="D170" s="150">
        <v>100</v>
      </c>
      <c r="E170" s="149">
        <v>0</v>
      </c>
      <c r="F170" s="150">
        <v>5.23</v>
      </c>
      <c r="G170" s="151">
        <v>32016</v>
      </c>
      <c r="H170" s="149" t="s">
        <v>139</v>
      </c>
    </row>
    <row r="171" spans="1:8">
      <c r="A171" s="149" t="s">
        <v>43</v>
      </c>
      <c r="B171" s="149" t="s">
        <v>97</v>
      </c>
      <c r="C171" s="149" t="s">
        <v>52</v>
      </c>
      <c r="D171" s="150">
        <v>100</v>
      </c>
      <c r="E171" s="149">
        <v>0</v>
      </c>
      <c r="F171" s="150">
        <v>5.23</v>
      </c>
      <c r="G171" s="151">
        <v>32016</v>
      </c>
      <c r="H171" s="149" t="s">
        <v>139</v>
      </c>
    </row>
    <row r="172" spans="1:8">
      <c r="A172" s="149" t="s">
        <v>43</v>
      </c>
      <c r="B172" s="149" t="s">
        <v>98</v>
      </c>
      <c r="C172" s="149" t="s">
        <v>52</v>
      </c>
      <c r="D172" s="150">
        <v>100</v>
      </c>
      <c r="E172" s="149">
        <v>0</v>
      </c>
      <c r="F172" s="150">
        <v>5.23</v>
      </c>
      <c r="G172" s="151">
        <v>32016</v>
      </c>
      <c r="H172" s="149" t="s">
        <v>139</v>
      </c>
    </row>
    <row r="173" spans="1:8">
      <c r="A173" s="149" t="s">
        <v>43</v>
      </c>
      <c r="B173" s="149" t="s">
        <v>99</v>
      </c>
      <c r="C173" s="149" t="s">
        <v>52</v>
      </c>
      <c r="D173" s="150">
        <v>100</v>
      </c>
      <c r="E173" s="149">
        <v>0</v>
      </c>
      <c r="F173" s="150">
        <v>5.23</v>
      </c>
      <c r="G173" s="151">
        <v>32016</v>
      </c>
      <c r="H173" s="149" t="s">
        <v>139</v>
      </c>
    </row>
    <row r="174" spans="1:8">
      <c r="A174" s="149" t="s">
        <v>85</v>
      </c>
      <c r="B174" s="149" t="s">
        <v>95</v>
      </c>
      <c r="C174" s="149" t="s">
        <v>52</v>
      </c>
      <c r="D174" s="150">
        <v>100</v>
      </c>
      <c r="E174" s="149">
        <v>0</v>
      </c>
      <c r="F174" s="150">
        <v>3.74</v>
      </c>
      <c r="G174" s="151">
        <v>26240</v>
      </c>
      <c r="H174" s="149" t="s">
        <v>140</v>
      </c>
    </row>
    <row r="175" spans="1:8">
      <c r="A175" s="149" t="s">
        <v>85</v>
      </c>
      <c r="B175" s="149" t="s">
        <v>96</v>
      </c>
      <c r="C175" s="149" t="s">
        <v>52</v>
      </c>
      <c r="D175" s="150">
        <v>100</v>
      </c>
      <c r="E175" s="149">
        <v>0</v>
      </c>
      <c r="F175" s="150">
        <v>3.74</v>
      </c>
      <c r="G175" s="151">
        <v>26240</v>
      </c>
      <c r="H175" s="149" t="s">
        <v>140</v>
      </c>
    </row>
    <row r="176" spans="1:8">
      <c r="A176" s="149" t="s">
        <v>85</v>
      </c>
      <c r="B176" s="149" t="s">
        <v>97</v>
      </c>
      <c r="C176" s="149" t="s">
        <v>52</v>
      </c>
      <c r="D176" s="150">
        <v>100</v>
      </c>
      <c r="E176" s="149">
        <v>0</v>
      </c>
      <c r="F176" s="150">
        <v>3.74</v>
      </c>
      <c r="G176" s="151">
        <v>26240</v>
      </c>
      <c r="H176" s="149" t="s">
        <v>140</v>
      </c>
    </row>
    <row r="177" spans="1:8">
      <c r="A177" s="149" t="s">
        <v>85</v>
      </c>
      <c r="B177" s="149" t="s">
        <v>98</v>
      </c>
      <c r="C177" s="149" t="s">
        <v>52</v>
      </c>
      <c r="D177" s="150">
        <v>100</v>
      </c>
      <c r="E177" s="149">
        <v>0</v>
      </c>
      <c r="F177" s="150">
        <v>3.74</v>
      </c>
      <c r="G177" s="151">
        <v>26240</v>
      </c>
      <c r="H177" s="149" t="s">
        <v>140</v>
      </c>
    </row>
    <row r="178" spans="1:8">
      <c r="A178" s="149" t="s">
        <v>85</v>
      </c>
      <c r="B178" s="149" t="s">
        <v>99</v>
      </c>
      <c r="C178" s="149" t="s">
        <v>52</v>
      </c>
      <c r="D178" s="150">
        <v>100</v>
      </c>
      <c r="E178" s="149">
        <v>0</v>
      </c>
      <c r="F178" s="150">
        <v>3.74</v>
      </c>
      <c r="G178" s="151">
        <v>26240</v>
      </c>
      <c r="H178" s="149" t="s">
        <v>140</v>
      </c>
    </row>
    <row r="179" spans="1:8">
      <c r="A179" s="149" t="s">
        <v>44</v>
      </c>
      <c r="B179" s="149" t="s">
        <v>95</v>
      </c>
      <c r="C179" s="149" t="s">
        <v>52</v>
      </c>
      <c r="D179" s="150">
        <v>100</v>
      </c>
      <c r="E179" s="149">
        <v>0</v>
      </c>
      <c r="F179" s="150">
        <v>4.1900000000000004</v>
      </c>
      <c r="G179" s="151">
        <v>52029</v>
      </c>
      <c r="H179" s="149" t="s">
        <v>141</v>
      </c>
    </row>
    <row r="180" spans="1:8">
      <c r="A180" s="149" t="s">
        <v>44</v>
      </c>
      <c r="B180" s="149" t="s">
        <v>96</v>
      </c>
      <c r="C180" s="149" t="s">
        <v>52</v>
      </c>
      <c r="D180" s="150">
        <v>100</v>
      </c>
      <c r="E180" s="149">
        <v>0</v>
      </c>
      <c r="F180" s="150">
        <v>4.1900000000000004</v>
      </c>
      <c r="G180" s="151">
        <v>52029</v>
      </c>
      <c r="H180" s="149" t="s">
        <v>141</v>
      </c>
    </row>
    <row r="181" spans="1:8">
      <c r="A181" s="149" t="s">
        <v>44</v>
      </c>
      <c r="B181" s="149" t="s">
        <v>97</v>
      </c>
      <c r="C181" s="149" t="s">
        <v>52</v>
      </c>
      <c r="D181" s="150">
        <v>100</v>
      </c>
      <c r="E181" s="149">
        <v>0</v>
      </c>
      <c r="F181" s="150">
        <v>4.1900000000000004</v>
      </c>
      <c r="G181" s="151">
        <v>52029</v>
      </c>
      <c r="H181" s="149" t="s">
        <v>141</v>
      </c>
    </row>
    <row r="182" spans="1:8">
      <c r="A182" s="149" t="s">
        <v>44</v>
      </c>
      <c r="B182" s="149" t="s">
        <v>98</v>
      </c>
      <c r="C182" s="149" t="s">
        <v>52</v>
      </c>
      <c r="D182" s="150">
        <v>100</v>
      </c>
      <c r="E182" s="149">
        <v>0</v>
      </c>
      <c r="F182" s="150">
        <v>4.1900000000000004</v>
      </c>
      <c r="G182" s="151">
        <v>52029</v>
      </c>
      <c r="H182" s="149" t="s">
        <v>141</v>
      </c>
    </row>
    <row r="183" spans="1:8">
      <c r="A183" s="149" t="s">
        <v>44</v>
      </c>
      <c r="B183" s="149" t="s">
        <v>99</v>
      </c>
      <c r="C183" s="149" t="s">
        <v>52</v>
      </c>
      <c r="D183" s="150">
        <v>100</v>
      </c>
      <c r="E183" s="149">
        <v>0</v>
      </c>
      <c r="F183" s="150">
        <v>4.1900000000000004</v>
      </c>
      <c r="G183" s="151">
        <v>52029</v>
      </c>
      <c r="H183" s="149" t="s">
        <v>141</v>
      </c>
    </row>
    <row r="184" spans="1:8">
      <c r="A184" s="149" t="s">
        <v>45</v>
      </c>
      <c r="B184" s="149" t="s">
        <v>49</v>
      </c>
      <c r="C184" s="149" t="s">
        <v>53</v>
      </c>
      <c r="D184" s="150">
        <v>24</v>
      </c>
      <c r="E184" s="150">
        <v>12</v>
      </c>
      <c r="F184" s="150">
        <v>0.09</v>
      </c>
      <c r="G184" s="151">
        <v>40167</v>
      </c>
      <c r="H184" s="149" t="s">
        <v>142</v>
      </c>
    </row>
    <row r="185" spans="1:8">
      <c r="A185" s="149" t="s">
        <v>45</v>
      </c>
      <c r="B185" s="149" t="s">
        <v>88</v>
      </c>
      <c r="C185" s="149" t="s">
        <v>53</v>
      </c>
      <c r="D185" s="150">
        <v>48</v>
      </c>
      <c r="E185" s="150">
        <v>42</v>
      </c>
      <c r="F185" s="150">
        <v>0.2</v>
      </c>
      <c r="G185" s="151">
        <v>40167</v>
      </c>
      <c r="H185" s="149" t="s">
        <v>142</v>
      </c>
    </row>
    <row r="186" spans="1:8">
      <c r="A186" s="149" t="s">
        <v>45</v>
      </c>
      <c r="B186" s="149" t="s">
        <v>90</v>
      </c>
      <c r="C186" s="149" t="s">
        <v>53</v>
      </c>
      <c r="D186" s="150">
        <v>48</v>
      </c>
      <c r="E186" s="150">
        <v>77</v>
      </c>
      <c r="F186" s="150">
        <v>0.28000000000000003</v>
      </c>
      <c r="G186" s="151">
        <v>40167</v>
      </c>
      <c r="H186" s="149" t="s">
        <v>142</v>
      </c>
    </row>
    <row r="187" spans="1:8">
      <c r="A187" s="149" t="s">
        <v>45</v>
      </c>
      <c r="B187" s="149" t="s">
        <v>92</v>
      </c>
      <c r="C187" s="149" t="s">
        <v>53</v>
      </c>
      <c r="D187" s="150">
        <v>48</v>
      </c>
      <c r="E187" s="150">
        <v>149</v>
      </c>
      <c r="F187" s="150">
        <v>0.37</v>
      </c>
      <c r="G187" s="151">
        <v>40167</v>
      </c>
      <c r="H187" s="149" t="s">
        <v>142</v>
      </c>
    </row>
    <row r="188" spans="1:8">
      <c r="A188" s="149" t="s">
        <v>45</v>
      </c>
      <c r="B188" s="149" t="s">
        <v>94</v>
      </c>
      <c r="C188" s="149" t="s">
        <v>53</v>
      </c>
      <c r="D188" s="150">
        <v>48</v>
      </c>
      <c r="E188" s="150">
        <v>243</v>
      </c>
      <c r="F188" s="150">
        <v>0.46</v>
      </c>
      <c r="G188" s="151">
        <v>40167</v>
      </c>
      <c r="H188" s="149" t="s">
        <v>142</v>
      </c>
    </row>
    <row r="189" spans="1:8">
      <c r="A189" s="149" t="s">
        <v>45</v>
      </c>
      <c r="B189" s="149" t="s">
        <v>95</v>
      </c>
      <c r="C189" s="149" t="s">
        <v>52</v>
      </c>
      <c r="D189" s="150">
        <v>100</v>
      </c>
      <c r="E189" s="149">
        <v>0</v>
      </c>
      <c r="F189" s="150">
        <v>4.26</v>
      </c>
      <c r="G189" s="151">
        <v>50174</v>
      </c>
      <c r="H189" s="149" t="s">
        <v>143</v>
      </c>
    </row>
    <row r="190" spans="1:8">
      <c r="A190" s="149" t="s">
        <v>45</v>
      </c>
      <c r="B190" s="149" t="s">
        <v>96</v>
      </c>
      <c r="C190" s="149" t="s">
        <v>52</v>
      </c>
      <c r="D190" s="150">
        <v>100</v>
      </c>
      <c r="E190" s="149">
        <v>0</v>
      </c>
      <c r="F190" s="150">
        <v>4.26</v>
      </c>
      <c r="G190" s="151">
        <v>50174</v>
      </c>
      <c r="H190" s="149" t="s">
        <v>143</v>
      </c>
    </row>
    <row r="191" spans="1:8">
      <c r="A191" s="149" t="s">
        <v>45</v>
      </c>
      <c r="B191" s="149" t="s">
        <v>97</v>
      </c>
      <c r="C191" s="149" t="s">
        <v>52</v>
      </c>
      <c r="D191" s="150">
        <v>100</v>
      </c>
      <c r="E191" s="149">
        <v>0</v>
      </c>
      <c r="F191" s="150">
        <v>4.26</v>
      </c>
      <c r="G191" s="151">
        <v>50174</v>
      </c>
      <c r="H191" s="149" t="s">
        <v>143</v>
      </c>
    </row>
    <row r="192" spans="1:8">
      <c r="A192" s="149" t="s">
        <v>45</v>
      </c>
      <c r="B192" s="149" t="s">
        <v>98</v>
      </c>
      <c r="C192" s="149" t="s">
        <v>52</v>
      </c>
      <c r="D192" s="150">
        <v>100</v>
      </c>
      <c r="E192" s="149">
        <v>0</v>
      </c>
      <c r="F192" s="150">
        <v>4.26</v>
      </c>
      <c r="G192" s="151">
        <v>50174</v>
      </c>
      <c r="H192" s="149" t="s">
        <v>143</v>
      </c>
    </row>
    <row r="193" spans="1:8">
      <c r="A193" s="149" t="s">
        <v>45</v>
      </c>
      <c r="B193" s="149" t="s">
        <v>99</v>
      </c>
      <c r="C193" s="149" t="s">
        <v>52</v>
      </c>
      <c r="D193" s="150">
        <v>100</v>
      </c>
      <c r="E193" s="149">
        <v>0</v>
      </c>
      <c r="F193" s="150">
        <v>4.26</v>
      </c>
      <c r="G193" s="151">
        <v>50174</v>
      </c>
      <c r="H193" s="149" t="s">
        <v>143</v>
      </c>
    </row>
    <row r="194" spans="1:8">
      <c r="A194" s="149" t="s">
        <v>86</v>
      </c>
      <c r="B194" s="149" t="s">
        <v>89</v>
      </c>
      <c r="C194" s="149" t="s">
        <v>53</v>
      </c>
      <c r="D194" s="150">
        <v>24</v>
      </c>
      <c r="E194" s="150">
        <v>20</v>
      </c>
      <c r="F194" s="150">
        <v>4.4000000000000004</v>
      </c>
      <c r="G194" s="151">
        <v>20266</v>
      </c>
      <c r="H194" s="149" t="s">
        <v>144</v>
      </c>
    </row>
    <row r="195" spans="1:8">
      <c r="A195" s="149" t="s">
        <v>86</v>
      </c>
      <c r="B195" s="149" t="s">
        <v>91</v>
      </c>
      <c r="C195" s="149" t="s">
        <v>53</v>
      </c>
      <c r="D195" s="150">
        <v>48</v>
      </c>
      <c r="E195" s="150">
        <v>102</v>
      </c>
      <c r="F195" s="150">
        <v>6.61</v>
      </c>
      <c r="G195" s="151">
        <v>18201</v>
      </c>
      <c r="H195" s="149" t="s">
        <v>144</v>
      </c>
    </row>
    <row r="196" spans="1:8">
      <c r="A196" s="149" t="s">
        <v>86</v>
      </c>
      <c r="B196" s="149" t="s">
        <v>92</v>
      </c>
      <c r="C196" s="149" t="s">
        <v>53</v>
      </c>
      <c r="D196" s="150">
        <v>48</v>
      </c>
      <c r="E196" s="150">
        <v>25</v>
      </c>
      <c r="F196" s="150">
        <v>0.75</v>
      </c>
      <c r="G196" s="151">
        <v>2065</v>
      </c>
      <c r="H196" s="149" t="s">
        <v>144</v>
      </c>
    </row>
    <row r="197" spans="1:8">
      <c r="A197" s="149" t="s">
        <v>86</v>
      </c>
      <c r="B197" s="149" t="s">
        <v>93</v>
      </c>
      <c r="C197" s="149" t="s">
        <v>53</v>
      </c>
      <c r="D197" s="150">
        <v>48</v>
      </c>
      <c r="E197" s="150">
        <v>307</v>
      </c>
      <c r="F197" s="150">
        <v>4.66</v>
      </c>
      <c r="G197" s="151">
        <v>7079</v>
      </c>
      <c r="H197" s="149" t="s">
        <v>144</v>
      </c>
    </row>
    <row r="198" spans="1:8">
      <c r="A198" s="149" t="s">
        <v>86</v>
      </c>
      <c r="B198" s="149" t="s">
        <v>94</v>
      </c>
      <c r="C198" s="149" t="s">
        <v>53</v>
      </c>
      <c r="D198" s="150">
        <v>48</v>
      </c>
      <c r="E198" s="150">
        <v>620</v>
      </c>
      <c r="F198" s="150">
        <v>8.68</v>
      </c>
      <c r="G198" s="151">
        <v>13187</v>
      </c>
      <c r="H198" s="149" t="s">
        <v>144</v>
      </c>
    </row>
    <row r="199" spans="1:8">
      <c r="A199" s="149" t="s">
        <v>46</v>
      </c>
      <c r="B199" s="149" t="s">
        <v>49</v>
      </c>
      <c r="C199" s="149" t="s">
        <v>52</v>
      </c>
      <c r="D199" s="150">
        <v>100</v>
      </c>
      <c r="E199" s="149">
        <v>0</v>
      </c>
      <c r="F199" s="150">
        <v>24.17</v>
      </c>
      <c r="G199" s="151">
        <v>122846</v>
      </c>
      <c r="H199" s="149" t="s">
        <v>146</v>
      </c>
    </row>
    <row r="200" spans="1:8">
      <c r="A200" s="149" t="s">
        <v>46</v>
      </c>
      <c r="B200" s="149" t="s">
        <v>49</v>
      </c>
      <c r="C200" s="149" t="s">
        <v>50</v>
      </c>
      <c r="D200" s="150">
        <v>100</v>
      </c>
      <c r="E200" s="150">
        <v>825</v>
      </c>
      <c r="F200" s="150">
        <v>2.2000000000000002</v>
      </c>
      <c r="G200" s="151">
        <v>20223</v>
      </c>
      <c r="H200" s="149" t="s">
        <v>147</v>
      </c>
    </row>
    <row r="201" spans="1:8">
      <c r="A201" s="149" t="s">
        <v>46</v>
      </c>
      <c r="B201" s="149" t="s">
        <v>87</v>
      </c>
      <c r="C201" s="149" t="s">
        <v>53</v>
      </c>
      <c r="D201" s="150">
        <v>48</v>
      </c>
      <c r="E201" s="150">
        <v>332</v>
      </c>
      <c r="F201" s="150">
        <v>2.58</v>
      </c>
      <c r="G201" s="151">
        <v>8089</v>
      </c>
      <c r="H201" s="149" t="s">
        <v>145</v>
      </c>
    </row>
    <row r="202" spans="1:8">
      <c r="A202" s="149" t="s">
        <v>46</v>
      </c>
      <c r="B202" s="149" t="s">
        <v>88</v>
      </c>
      <c r="C202" s="149" t="s">
        <v>52</v>
      </c>
      <c r="D202" s="150">
        <v>100</v>
      </c>
      <c r="E202" s="149">
        <v>0</v>
      </c>
      <c r="F202" s="150">
        <v>24.17</v>
      </c>
      <c r="G202" s="151">
        <v>122846</v>
      </c>
      <c r="H202" s="149" t="s">
        <v>146</v>
      </c>
    </row>
    <row r="203" spans="1:8">
      <c r="A203" s="149" t="s">
        <v>46</v>
      </c>
      <c r="B203" s="149" t="s">
        <v>88</v>
      </c>
      <c r="C203" s="149" t="s">
        <v>50</v>
      </c>
      <c r="D203" s="150">
        <v>100</v>
      </c>
      <c r="E203" s="150">
        <v>1057</v>
      </c>
      <c r="F203" s="150">
        <v>3.87</v>
      </c>
      <c r="G203" s="151">
        <v>12134</v>
      </c>
      <c r="H203" s="149" t="s">
        <v>147</v>
      </c>
    </row>
    <row r="204" spans="1:8">
      <c r="A204" s="149" t="s">
        <v>46</v>
      </c>
      <c r="B204" s="149" t="s">
        <v>89</v>
      </c>
      <c r="C204" s="149" t="s">
        <v>53</v>
      </c>
      <c r="D204" s="150">
        <v>48</v>
      </c>
      <c r="E204" s="150">
        <v>481</v>
      </c>
      <c r="F204" s="150">
        <v>3</v>
      </c>
      <c r="G204" s="151">
        <v>8299</v>
      </c>
      <c r="H204" s="149" t="s">
        <v>145</v>
      </c>
    </row>
    <row r="205" spans="1:8">
      <c r="A205" s="149" t="s">
        <v>46</v>
      </c>
      <c r="B205" s="149" t="s">
        <v>90</v>
      </c>
      <c r="C205" s="149" t="s">
        <v>52</v>
      </c>
      <c r="D205" s="150">
        <v>100</v>
      </c>
      <c r="E205" s="149">
        <v>0</v>
      </c>
      <c r="F205" s="150">
        <v>24.17</v>
      </c>
      <c r="G205" s="151">
        <v>122846</v>
      </c>
      <c r="H205" s="149" t="s">
        <v>146</v>
      </c>
    </row>
    <row r="206" spans="1:8">
      <c r="A206" s="149" t="s">
        <v>46</v>
      </c>
      <c r="B206" s="149" t="s">
        <v>90</v>
      </c>
      <c r="C206" s="149" t="s">
        <v>50</v>
      </c>
      <c r="D206" s="150">
        <v>100</v>
      </c>
      <c r="E206" s="150">
        <v>1212</v>
      </c>
      <c r="F206" s="150">
        <v>4.3099999999999996</v>
      </c>
      <c r="G206" s="151">
        <v>11924</v>
      </c>
      <c r="H206" s="149" t="s">
        <v>147</v>
      </c>
    </row>
    <row r="207" spans="1:8">
      <c r="A207" s="149" t="s">
        <v>46</v>
      </c>
      <c r="B207" s="149" t="s">
        <v>91</v>
      </c>
      <c r="C207" s="149" t="s">
        <v>53</v>
      </c>
      <c r="D207" s="150">
        <v>48</v>
      </c>
      <c r="E207" s="150">
        <v>583</v>
      </c>
      <c r="F207" s="150">
        <v>3.3</v>
      </c>
      <c r="G207" s="151">
        <v>8416</v>
      </c>
      <c r="H207" s="149" t="s">
        <v>145</v>
      </c>
    </row>
    <row r="208" spans="1:8">
      <c r="A208" s="149" t="s">
        <v>46</v>
      </c>
      <c r="B208" s="149" t="s">
        <v>92</v>
      </c>
      <c r="C208" s="149" t="s">
        <v>52</v>
      </c>
      <c r="D208" s="150">
        <v>100</v>
      </c>
      <c r="E208" s="149">
        <v>0</v>
      </c>
      <c r="F208" s="150">
        <v>24.17</v>
      </c>
      <c r="G208" s="151">
        <v>122846</v>
      </c>
      <c r="H208" s="149" t="s">
        <v>146</v>
      </c>
    </row>
    <row r="209" spans="1:8">
      <c r="A209" s="149" t="s">
        <v>46</v>
      </c>
      <c r="B209" s="149" t="s">
        <v>92</v>
      </c>
      <c r="C209" s="149" t="s">
        <v>50</v>
      </c>
      <c r="D209" s="150">
        <v>100</v>
      </c>
      <c r="E209" s="150">
        <v>1319</v>
      </c>
      <c r="F209" s="150">
        <v>4.63</v>
      </c>
      <c r="G209" s="151">
        <v>11807</v>
      </c>
      <c r="H209" s="149" t="s">
        <v>147</v>
      </c>
    </row>
    <row r="210" spans="1:8">
      <c r="A210" s="149" t="s">
        <v>46</v>
      </c>
      <c r="B210" s="149" t="s">
        <v>93</v>
      </c>
      <c r="C210" s="149" t="s">
        <v>52</v>
      </c>
      <c r="D210" s="150">
        <v>100</v>
      </c>
      <c r="E210" s="149">
        <v>0</v>
      </c>
      <c r="F210" s="150">
        <v>24.17</v>
      </c>
      <c r="G210" s="151">
        <v>122846</v>
      </c>
      <c r="H210" s="149" t="s">
        <v>146</v>
      </c>
    </row>
    <row r="211" spans="1:8">
      <c r="A211" s="149" t="s">
        <v>46</v>
      </c>
      <c r="B211" s="149" t="s">
        <v>93</v>
      </c>
      <c r="C211" s="149" t="s">
        <v>50</v>
      </c>
      <c r="D211" s="150">
        <v>100</v>
      </c>
      <c r="E211" s="150">
        <v>725</v>
      </c>
      <c r="F211" s="150">
        <v>3.72</v>
      </c>
      <c r="G211" s="151">
        <v>8559</v>
      </c>
      <c r="H211" s="149" t="s">
        <v>147</v>
      </c>
    </row>
    <row r="212" spans="1:8">
      <c r="A212" s="149" t="s">
        <v>46</v>
      </c>
      <c r="B212" s="149" t="s">
        <v>94</v>
      </c>
      <c r="C212" s="149" t="s">
        <v>52</v>
      </c>
      <c r="D212" s="150">
        <v>100</v>
      </c>
      <c r="E212" s="149">
        <v>0</v>
      </c>
      <c r="F212" s="150">
        <v>24.17</v>
      </c>
      <c r="G212" s="151">
        <v>122846</v>
      </c>
      <c r="H212" s="149" t="s">
        <v>146</v>
      </c>
    </row>
    <row r="213" spans="1:8">
      <c r="A213" s="149" t="s">
        <v>46</v>
      </c>
      <c r="B213" s="149" t="s">
        <v>94</v>
      </c>
      <c r="C213" s="149" t="s">
        <v>50</v>
      </c>
      <c r="D213" s="150">
        <v>100</v>
      </c>
      <c r="E213" s="150">
        <v>1449</v>
      </c>
      <c r="F213" s="150">
        <v>5.07</v>
      </c>
      <c r="G213" s="151">
        <v>11664</v>
      </c>
      <c r="H213" s="149" t="s">
        <v>147</v>
      </c>
    </row>
    <row r="214" spans="1:8">
      <c r="A214" s="149" t="s">
        <v>47</v>
      </c>
      <c r="B214" s="149" t="s">
        <v>95</v>
      </c>
      <c r="C214" s="149" t="s">
        <v>52</v>
      </c>
      <c r="D214" s="150">
        <v>100</v>
      </c>
      <c r="E214" s="149">
        <v>0</v>
      </c>
      <c r="F214" s="150">
        <v>3.36</v>
      </c>
      <c r="G214" s="151">
        <v>25583</v>
      </c>
      <c r="H214" s="149" t="s">
        <v>148</v>
      </c>
    </row>
    <row r="215" spans="1:8">
      <c r="A215" s="149" t="s">
        <v>47</v>
      </c>
      <c r="B215" s="149" t="s">
        <v>96</v>
      </c>
      <c r="C215" s="149" t="s">
        <v>52</v>
      </c>
      <c r="D215" s="150">
        <v>100</v>
      </c>
      <c r="E215" s="149">
        <v>0</v>
      </c>
      <c r="F215" s="150">
        <v>3.36</v>
      </c>
      <c r="G215" s="151">
        <v>25583</v>
      </c>
      <c r="H215" s="149" t="s">
        <v>148</v>
      </c>
    </row>
    <row r="216" spans="1:8">
      <c r="A216" s="149" t="s">
        <v>47</v>
      </c>
      <c r="B216" s="149" t="s">
        <v>97</v>
      </c>
      <c r="C216" s="149" t="s">
        <v>52</v>
      </c>
      <c r="D216" s="150">
        <v>100</v>
      </c>
      <c r="E216" s="149">
        <v>0</v>
      </c>
      <c r="F216" s="150">
        <v>3.36</v>
      </c>
      <c r="G216" s="151">
        <v>25583</v>
      </c>
      <c r="H216" s="149" t="s">
        <v>148</v>
      </c>
    </row>
    <row r="217" spans="1:8">
      <c r="A217" s="149" t="s">
        <v>47</v>
      </c>
      <c r="B217" s="149" t="s">
        <v>98</v>
      </c>
      <c r="C217" s="149" t="s">
        <v>52</v>
      </c>
      <c r="D217" s="150">
        <v>100</v>
      </c>
      <c r="E217" s="149">
        <v>0</v>
      </c>
      <c r="F217" s="150">
        <v>3.36</v>
      </c>
      <c r="G217" s="151">
        <v>25583</v>
      </c>
      <c r="H217" s="149" t="s">
        <v>148</v>
      </c>
    </row>
    <row r="218" spans="1:8">
      <c r="A218" s="149" t="s">
        <v>47</v>
      </c>
      <c r="B218" s="149" t="s">
        <v>99</v>
      </c>
      <c r="C218" s="149" t="s">
        <v>52</v>
      </c>
      <c r="D218" s="150">
        <v>100</v>
      </c>
      <c r="E218" s="149">
        <v>0</v>
      </c>
      <c r="F218" s="150">
        <v>3.36</v>
      </c>
      <c r="G218" s="151">
        <v>25583</v>
      </c>
      <c r="H218" s="149" t="s">
        <v>148</v>
      </c>
    </row>
    <row r="219" spans="1:8">
      <c r="E219" s="155"/>
    </row>
    <row r="220" spans="1:8">
      <c r="E220" s="155"/>
    </row>
    <row r="221" spans="1:8">
      <c r="E221" s="155"/>
    </row>
    <row r="222" spans="1:8">
      <c r="E222" s="155"/>
    </row>
    <row r="223" spans="1:8">
      <c r="E223" s="155"/>
    </row>
    <row r="224" spans="1:8">
      <c r="E224" s="155"/>
    </row>
    <row r="225" spans="5:5">
      <c r="E225" s="155"/>
    </row>
    <row r="226" spans="5:5">
      <c r="E226" s="155"/>
    </row>
    <row r="227" spans="5:5">
      <c r="E227" s="155"/>
    </row>
    <row r="228" spans="5:5">
      <c r="E228" s="155"/>
    </row>
    <row r="229" spans="5:5">
      <c r="E229" s="155"/>
    </row>
    <row r="230" spans="5:5">
      <c r="E230" s="155"/>
    </row>
    <row r="231" spans="5:5">
      <c r="E231" s="155"/>
    </row>
    <row r="232" spans="5:5">
      <c r="E232" s="155"/>
    </row>
    <row r="233" spans="5:5">
      <c r="E233" s="155"/>
    </row>
    <row r="234" spans="5:5">
      <c r="E234" s="155"/>
    </row>
    <row r="235" spans="5:5">
      <c r="E235" s="155"/>
    </row>
    <row r="236" spans="5:5">
      <c r="E236" s="155"/>
    </row>
    <row r="237" spans="5:5">
      <c r="E237" s="155"/>
    </row>
    <row r="238" spans="5:5">
      <c r="E238" s="155"/>
    </row>
    <row r="239" spans="5:5">
      <c r="E239" s="155"/>
    </row>
    <row r="240" spans="5:5">
      <c r="E240" s="155"/>
    </row>
    <row r="241" spans="5:5">
      <c r="E241" s="155"/>
    </row>
    <row r="242" spans="5:5">
      <c r="E242" s="155"/>
    </row>
    <row r="243" spans="5:5">
      <c r="E243" s="155"/>
    </row>
    <row r="244" spans="5:5">
      <c r="E244" s="155"/>
    </row>
    <row r="245" spans="5:5">
      <c r="E245" s="155"/>
    </row>
    <row r="246" spans="5:5">
      <c r="E246" s="155"/>
    </row>
    <row r="247" spans="5:5">
      <c r="E247" s="155"/>
    </row>
    <row r="248" spans="5:5">
      <c r="E248" s="155"/>
    </row>
    <row r="249" spans="5:5">
      <c r="E249" s="155"/>
    </row>
    <row r="250" spans="5:5">
      <c r="E250" s="155"/>
    </row>
    <row r="251" spans="5:5">
      <c r="E251" s="155"/>
    </row>
    <row r="252" spans="5:5">
      <c r="E252" s="155"/>
    </row>
    <row r="253" spans="5:5">
      <c r="E253" s="155"/>
    </row>
    <row r="254" spans="5:5">
      <c r="E254" s="155"/>
    </row>
    <row r="255" spans="5:5">
      <c r="E255" s="155"/>
    </row>
    <row r="256" spans="5:5">
      <c r="E256" s="155"/>
    </row>
    <row r="257" spans="5:5">
      <c r="E257" s="155"/>
    </row>
    <row r="258" spans="5:5">
      <c r="E258" s="155"/>
    </row>
    <row r="259" spans="5:5">
      <c r="E259" s="155"/>
    </row>
    <row r="260" spans="5:5">
      <c r="E260" s="155"/>
    </row>
    <row r="261" spans="5:5">
      <c r="E261" s="155"/>
    </row>
    <row r="262" spans="5:5">
      <c r="E262" s="155"/>
    </row>
    <row r="263" spans="5:5">
      <c r="E263" s="155"/>
    </row>
    <row r="264" spans="5:5">
      <c r="E264" s="155"/>
    </row>
    <row r="265" spans="5:5">
      <c r="E265" s="155"/>
    </row>
    <row r="266" spans="5:5">
      <c r="E266" s="155"/>
    </row>
    <row r="267" spans="5:5">
      <c r="E267" s="155"/>
    </row>
    <row r="268" spans="5:5">
      <c r="E268" s="155"/>
    </row>
    <row r="269" spans="5:5">
      <c r="E269" s="155"/>
    </row>
    <row r="270" spans="5:5">
      <c r="E270" s="155"/>
    </row>
    <row r="271" spans="5:5">
      <c r="E271" s="155"/>
    </row>
    <row r="272" spans="5:5">
      <c r="E272" s="155"/>
    </row>
    <row r="273" spans="5:5">
      <c r="E273" s="155"/>
    </row>
    <row r="274" spans="5:5">
      <c r="E274" s="155"/>
    </row>
    <row r="275" spans="5:5">
      <c r="E275" s="155"/>
    </row>
    <row r="276" spans="5:5">
      <c r="E276" s="155"/>
    </row>
    <row r="277" spans="5:5">
      <c r="E277" s="155"/>
    </row>
    <row r="278" spans="5:5">
      <c r="E278" s="155"/>
    </row>
    <row r="279" spans="5:5">
      <c r="E279" s="155"/>
    </row>
    <row r="280" spans="5:5">
      <c r="E280" s="155"/>
    </row>
    <row r="281" spans="5:5">
      <c r="E281" s="155"/>
    </row>
    <row r="282" spans="5:5">
      <c r="E282" s="155"/>
    </row>
    <row r="283" spans="5:5">
      <c r="E283" s="155"/>
    </row>
    <row r="284" spans="5:5">
      <c r="E284" s="155"/>
    </row>
    <row r="285" spans="5:5">
      <c r="E285" s="155"/>
    </row>
    <row r="286" spans="5:5">
      <c r="E286" s="155"/>
    </row>
    <row r="287" spans="5:5">
      <c r="E287" s="155"/>
    </row>
    <row r="288" spans="5:5">
      <c r="E288" s="155"/>
    </row>
    <row r="289" spans="5:5">
      <c r="E289" s="155"/>
    </row>
    <row r="290" spans="5:5">
      <c r="E290" s="155"/>
    </row>
    <row r="291" spans="5:5">
      <c r="E291" s="155"/>
    </row>
    <row r="292" spans="5:5">
      <c r="E292" s="155"/>
    </row>
    <row r="293" spans="5:5">
      <c r="E293" s="155"/>
    </row>
    <row r="294" spans="5:5">
      <c r="E294" s="155"/>
    </row>
    <row r="295" spans="5:5">
      <c r="E295" s="155"/>
    </row>
    <row r="296" spans="5:5">
      <c r="E296" s="155"/>
    </row>
    <row r="297" spans="5:5">
      <c r="E297" s="155"/>
    </row>
    <row r="298" spans="5:5">
      <c r="E298" s="155"/>
    </row>
    <row r="299" spans="5:5">
      <c r="E299" s="155"/>
    </row>
    <row r="300" spans="5:5">
      <c r="E300" s="155"/>
    </row>
    <row r="301" spans="5:5">
      <c r="E301" s="155"/>
    </row>
    <row r="302" spans="5:5">
      <c r="E302" s="155"/>
    </row>
    <row r="303" spans="5:5">
      <c r="E303" s="155"/>
    </row>
    <row r="304" spans="5:5">
      <c r="E304" s="155"/>
    </row>
    <row r="305" spans="5:5">
      <c r="E305" s="155"/>
    </row>
    <row r="306" spans="5:5">
      <c r="E306" s="155"/>
    </row>
    <row r="307" spans="5:5">
      <c r="E307" s="155"/>
    </row>
    <row r="308" spans="5:5">
      <c r="E308" s="155"/>
    </row>
    <row r="309" spans="5:5">
      <c r="E309" s="155"/>
    </row>
    <row r="310" spans="5:5">
      <c r="E310" s="155"/>
    </row>
    <row r="311" spans="5:5">
      <c r="E311" s="155"/>
    </row>
    <row r="312" spans="5:5">
      <c r="E312" s="155"/>
    </row>
    <row r="313" spans="5:5">
      <c r="E313" s="155"/>
    </row>
    <row r="314" spans="5:5">
      <c r="E314" s="155"/>
    </row>
    <row r="315" spans="5:5">
      <c r="E315" s="155"/>
    </row>
    <row r="316" spans="5:5">
      <c r="E316" s="155"/>
    </row>
    <row r="317" spans="5:5">
      <c r="E317" s="155"/>
    </row>
    <row r="318" spans="5:5">
      <c r="E318" s="155"/>
    </row>
    <row r="319" spans="5:5">
      <c r="E319" s="155"/>
    </row>
    <row r="320" spans="5:5">
      <c r="E320" s="155"/>
    </row>
    <row r="321" spans="5:5">
      <c r="E321" s="155"/>
    </row>
    <row r="322" spans="5:5">
      <c r="E322" s="155"/>
    </row>
    <row r="323" spans="5:5">
      <c r="E323" s="155"/>
    </row>
    <row r="324" spans="5:5">
      <c r="E324" s="155"/>
    </row>
    <row r="325" spans="5:5">
      <c r="E325" s="155"/>
    </row>
    <row r="326" spans="5:5">
      <c r="E326" s="155"/>
    </row>
    <row r="327" spans="5:5">
      <c r="E327" s="155"/>
    </row>
    <row r="328" spans="5:5">
      <c r="E328" s="155"/>
    </row>
    <row r="329" spans="5:5">
      <c r="E329" s="155"/>
    </row>
  </sheetData>
  <sheetProtection algorithmName="SHA-512" hashValue="XD72cqgB+CdykHoB1EkbPUjoCkWEZJIoCHwIU9JMmC1ePLcF6TYvBGlt+HtIrU58Te9HcZjrynlo6Acm5MkVlQ==" saltValue="SiO++5XY4zmv+jFU1p506Q==" spinCount="100000" sheet="1" objects="1" scenarios="1"/>
  <autoFilter ref="A1:H218" xr:uid="{FD143451-FA3E-465D-9FFB-FECE7C4632BB}"/>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custom" allowBlank="1" showErrorMessage="1" xr:uid="{D38F03AD-6AB7-4B56-BA8D-CDECF2C66CEC}">
          <x14:formula1>
            <xm:f>AND(GTE(LEN(A63),MIN(('S:\Network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In'!#REF!))),LTE(LEN(A63),MAX(('S:\Network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xm:f>
          </x14:formula1>
          <xm:sqref>A63:A68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0A3A9-FFAC-4921-BFD8-E82E072D6A53}">
  <dimension ref="A1:AE218"/>
  <sheetViews>
    <sheetView topLeftCell="L1" workbookViewId="0">
      <selection activeCell="AC3" sqref="AC3"/>
    </sheetView>
  </sheetViews>
  <sheetFormatPr defaultRowHeight="14.4"/>
  <cols>
    <col min="2" max="2" width="20.5546875" customWidth="1"/>
    <col min="3" max="3" width="15.6640625" bestFit="1" customWidth="1"/>
  </cols>
  <sheetData>
    <row r="1" spans="1:31">
      <c r="A1" t="s">
        <v>149</v>
      </c>
      <c r="C1" t="s">
        <v>0</v>
      </c>
      <c r="D1" t="s">
        <v>48</v>
      </c>
      <c r="E1" t="s">
        <v>150</v>
      </c>
      <c r="F1" t="s">
        <v>151</v>
      </c>
      <c r="G1" t="s">
        <v>152</v>
      </c>
      <c r="H1" t="s">
        <v>153</v>
      </c>
      <c r="I1" t="s">
        <v>154</v>
      </c>
      <c r="J1" t="s">
        <v>155</v>
      </c>
      <c r="K1" t="s">
        <v>156</v>
      </c>
      <c r="L1" t="s">
        <v>157</v>
      </c>
      <c r="M1" t="s">
        <v>158</v>
      </c>
      <c r="N1" t="s">
        <v>159</v>
      </c>
      <c r="O1" t="s">
        <v>160</v>
      </c>
      <c r="P1" t="s">
        <v>161</v>
      </c>
      <c r="Q1" t="s">
        <v>162</v>
      </c>
      <c r="R1" t="s">
        <v>163</v>
      </c>
      <c r="S1" t="s">
        <v>164</v>
      </c>
      <c r="T1" t="s">
        <v>6</v>
      </c>
      <c r="U1" t="s">
        <v>165</v>
      </c>
      <c r="V1" t="s">
        <v>7</v>
      </c>
      <c r="W1" t="s">
        <v>166</v>
      </c>
      <c r="X1" t="s">
        <v>167</v>
      </c>
      <c r="Y1" t="s">
        <v>168</v>
      </c>
      <c r="Z1" t="s">
        <v>169</v>
      </c>
      <c r="AA1" t="s">
        <v>170</v>
      </c>
      <c r="AB1" t="s">
        <v>171</v>
      </c>
      <c r="AC1" t="s">
        <v>172</v>
      </c>
      <c r="AD1" t="s">
        <v>173</v>
      </c>
      <c r="AE1" t="s">
        <v>174</v>
      </c>
    </row>
    <row r="2" spans="1:31">
      <c r="A2" t="s">
        <v>26</v>
      </c>
      <c r="B2" t="str">
        <f>CONCATENATE(A2,D2,Y2)</f>
        <v>AlstonW23/24Dynamic</v>
      </c>
      <c r="C2" t="s">
        <v>101</v>
      </c>
      <c r="D2" t="s">
        <v>49</v>
      </c>
      <c r="F2" t="s">
        <v>175</v>
      </c>
      <c r="G2">
        <v>0.05</v>
      </c>
      <c r="H2" t="s">
        <v>176</v>
      </c>
      <c r="I2" t="s">
        <v>177</v>
      </c>
      <c r="J2" t="s">
        <v>178</v>
      </c>
      <c r="K2" t="s">
        <v>179</v>
      </c>
      <c r="L2" t="s">
        <v>180</v>
      </c>
      <c r="M2" t="s">
        <v>181</v>
      </c>
      <c r="N2">
        <v>34</v>
      </c>
      <c r="O2">
        <v>45200</v>
      </c>
      <c r="P2">
        <v>45382</v>
      </c>
      <c r="Q2" t="s">
        <v>182</v>
      </c>
      <c r="R2" t="s">
        <v>183</v>
      </c>
      <c r="S2" t="s">
        <v>184</v>
      </c>
      <c r="T2" t="s">
        <v>185</v>
      </c>
      <c r="U2" t="s">
        <v>186</v>
      </c>
      <c r="V2" t="s">
        <v>187</v>
      </c>
      <c r="Y2" t="s">
        <v>53</v>
      </c>
      <c r="Z2" t="s">
        <v>188</v>
      </c>
      <c r="AA2" t="s">
        <v>189</v>
      </c>
      <c r="AB2" t="s">
        <v>190</v>
      </c>
      <c r="AC2" t="s">
        <v>191</v>
      </c>
      <c r="AD2" t="s">
        <v>192</v>
      </c>
      <c r="AE2" t="s">
        <v>193</v>
      </c>
    </row>
    <row r="3" spans="1:31">
      <c r="A3" t="s">
        <v>26</v>
      </c>
      <c r="B3" t="str">
        <f t="shared" ref="B3:B66" si="0">CONCATENATE(A3,D3,Y3)</f>
        <v>AlstonS24Dynamic</v>
      </c>
      <c r="C3" t="s">
        <v>101</v>
      </c>
      <c r="D3" t="s">
        <v>87</v>
      </c>
      <c r="F3" t="s">
        <v>175</v>
      </c>
      <c r="G3">
        <v>0.05</v>
      </c>
      <c r="H3" t="s">
        <v>194</v>
      </c>
      <c r="I3" t="s">
        <v>195</v>
      </c>
      <c r="J3" t="s">
        <v>178</v>
      </c>
      <c r="K3" t="s">
        <v>179</v>
      </c>
      <c r="L3" t="s">
        <v>180</v>
      </c>
      <c r="M3" t="s">
        <v>196</v>
      </c>
      <c r="N3">
        <v>47</v>
      </c>
      <c r="O3">
        <v>45383</v>
      </c>
      <c r="P3">
        <v>45565</v>
      </c>
      <c r="Q3" t="s">
        <v>197</v>
      </c>
      <c r="R3" t="s">
        <v>198</v>
      </c>
      <c r="S3" t="s">
        <v>199</v>
      </c>
      <c r="T3" t="s">
        <v>200</v>
      </c>
      <c r="U3" t="s">
        <v>201</v>
      </c>
      <c r="V3" t="s">
        <v>187</v>
      </c>
      <c r="Y3" t="s">
        <v>53</v>
      </c>
      <c r="Z3" t="s">
        <v>202</v>
      </c>
      <c r="AA3" t="s">
        <v>203</v>
      </c>
      <c r="AB3" t="s">
        <v>190</v>
      </c>
      <c r="AC3" t="s">
        <v>204</v>
      </c>
      <c r="AD3" t="s">
        <v>192</v>
      </c>
      <c r="AE3" t="s">
        <v>193</v>
      </c>
    </row>
    <row r="4" spans="1:31">
      <c r="A4" t="s">
        <v>26</v>
      </c>
      <c r="B4" t="str">
        <f t="shared" si="0"/>
        <v>AlstonW24/25Dynamic</v>
      </c>
      <c r="C4" t="s">
        <v>101</v>
      </c>
      <c r="D4" t="s">
        <v>88</v>
      </c>
      <c r="F4" t="s">
        <v>175</v>
      </c>
      <c r="G4">
        <v>0.05</v>
      </c>
      <c r="H4" t="s">
        <v>205</v>
      </c>
      <c r="I4" t="s">
        <v>206</v>
      </c>
      <c r="J4" t="s">
        <v>178</v>
      </c>
      <c r="K4" t="s">
        <v>179</v>
      </c>
      <c r="L4" t="s">
        <v>180</v>
      </c>
      <c r="M4" t="s">
        <v>196</v>
      </c>
      <c r="N4">
        <v>85</v>
      </c>
      <c r="O4">
        <v>45566</v>
      </c>
      <c r="P4">
        <v>45747</v>
      </c>
      <c r="Q4" t="s">
        <v>207</v>
      </c>
      <c r="R4" t="s">
        <v>183</v>
      </c>
      <c r="S4" t="s">
        <v>208</v>
      </c>
      <c r="T4" t="s">
        <v>200</v>
      </c>
      <c r="U4" t="s">
        <v>209</v>
      </c>
      <c r="V4" t="s">
        <v>210</v>
      </c>
      <c r="Y4" t="s">
        <v>53</v>
      </c>
      <c r="Z4" t="s">
        <v>188</v>
      </c>
      <c r="AA4" t="s">
        <v>211</v>
      </c>
      <c r="AB4" t="s">
        <v>190</v>
      </c>
      <c r="AC4" t="s">
        <v>212</v>
      </c>
      <c r="AD4" t="s">
        <v>192</v>
      </c>
      <c r="AE4" t="s">
        <v>193</v>
      </c>
    </row>
    <row r="5" spans="1:31">
      <c r="A5" t="s">
        <v>26</v>
      </c>
      <c r="B5" t="str">
        <f t="shared" si="0"/>
        <v>AlstonS25Dynamic</v>
      </c>
      <c r="C5" t="s">
        <v>101</v>
      </c>
      <c r="D5" t="s">
        <v>89</v>
      </c>
      <c r="F5" t="s">
        <v>175</v>
      </c>
      <c r="G5">
        <v>0.05</v>
      </c>
      <c r="H5" t="s">
        <v>213</v>
      </c>
      <c r="I5" t="s">
        <v>214</v>
      </c>
      <c r="J5" t="s">
        <v>178</v>
      </c>
      <c r="K5" t="s">
        <v>179</v>
      </c>
      <c r="L5" t="s">
        <v>180</v>
      </c>
      <c r="M5" t="s">
        <v>196</v>
      </c>
      <c r="N5">
        <v>76</v>
      </c>
      <c r="O5">
        <v>45748</v>
      </c>
      <c r="P5">
        <v>45930</v>
      </c>
      <c r="Q5" t="s">
        <v>215</v>
      </c>
      <c r="R5" t="s">
        <v>198</v>
      </c>
      <c r="S5" t="s">
        <v>199</v>
      </c>
      <c r="T5" t="s">
        <v>200</v>
      </c>
      <c r="U5" t="s">
        <v>216</v>
      </c>
      <c r="V5" t="s">
        <v>217</v>
      </c>
      <c r="Y5" t="s">
        <v>53</v>
      </c>
      <c r="Z5" t="s">
        <v>202</v>
      </c>
      <c r="AA5" t="s">
        <v>203</v>
      </c>
      <c r="AB5" t="s">
        <v>190</v>
      </c>
      <c r="AC5" t="s">
        <v>218</v>
      </c>
      <c r="AD5" t="s">
        <v>192</v>
      </c>
      <c r="AE5" t="s">
        <v>193</v>
      </c>
    </row>
    <row r="6" spans="1:31">
      <c r="A6" t="s">
        <v>26</v>
      </c>
      <c r="B6" t="str">
        <f t="shared" si="0"/>
        <v>AlstonW25/26Dynamic</v>
      </c>
      <c r="C6" t="s">
        <v>101</v>
      </c>
      <c r="D6" t="s">
        <v>90</v>
      </c>
      <c r="F6" t="s">
        <v>175</v>
      </c>
      <c r="G6">
        <v>0.05</v>
      </c>
      <c r="H6" t="s">
        <v>219</v>
      </c>
      <c r="I6" t="s">
        <v>220</v>
      </c>
      <c r="J6" t="s">
        <v>178</v>
      </c>
      <c r="K6" t="s">
        <v>179</v>
      </c>
      <c r="L6" t="s">
        <v>180</v>
      </c>
      <c r="M6" t="s">
        <v>196</v>
      </c>
      <c r="N6">
        <v>125</v>
      </c>
      <c r="O6">
        <v>45931</v>
      </c>
      <c r="P6">
        <v>46112</v>
      </c>
      <c r="Q6" t="s">
        <v>221</v>
      </c>
      <c r="R6" t="s">
        <v>222</v>
      </c>
      <c r="S6" t="s">
        <v>223</v>
      </c>
      <c r="T6" t="s">
        <v>200</v>
      </c>
      <c r="U6" t="s">
        <v>224</v>
      </c>
      <c r="V6" t="s">
        <v>225</v>
      </c>
      <c r="Y6" t="s">
        <v>53</v>
      </c>
      <c r="Z6" t="s">
        <v>226</v>
      </c>
      <c r="AA6" t="s">
        <v>227</v>
      </c>
      <c r="AB6" t="s">
        <v>190</v>
      </c>
      <c r="AC6" t="s">
        <v>228</v>
      </c>
      <c r="AD6" t="s">
        <v>192</v>
      </c>
      <c r="AE6" t="s">
        <v>193</v>
      </c>
    </row>
    <row r="7" spans="1:31">
      <c r="A7" t="s">
        <v>26</v>
      </c>
      <c r="B7" t="str">
        <f t="shared" si="0"/>
        <v>AlstonS26Dynamic</v>
      </c>
      <c r="C7" t="s">
        <v>101</v>
      </c>
      <c r="D7" t="s">
        <v>91</v>
      </c>
      <c r="F7" t="s">
        <v>175</v>
      </c>
      <c r="G7">
        <v>0.05</v>
      </c>
      <c r="H7" t="s">
        <v>229</v>
      </c>
      <c r="I7" t="s">
        <v>230</v>
      </c>
      <c r="J7" t="s">
        <v>178</v>
      </c>
      <c r="K7" t="s">
        <v>179</v>
      </c>
      <c r="L7" t="s">
        <v>180</v>
      </c>
      <c r="M7" t="s">
        <v>196</v>
      </c>
      <c r="N7">
        <v>145</v>
      </c>
      <c r="O7">
        <v>46113</v>
      </c>
      <c r="P7">
        <v>46295</v>
      </c>
      <c r="Q7" t="s">
        <v>231</v>
      </c>
      <c r="R7" t="s">
        <v>183</v>
      </c>
      <c r="S7" t="s">
        <v>232</v>
      </c>
      <c r="T7" t="s">
        <v>200</v>
      </c>
      <c r="U7" t="s">
        <v>233</v>
      </c>
      <c r="V7" t="s">
        <v>225</v>
      </c>
      <c r="Y7" t="s">
        <v>53</v>
      </c>
      <c r="Z7" t="s">
        <v>188</v>
      </c>
      <c r="AA7" t="s">
        <v>234</v>
      </c>
      <c r="AB7" t="s">
        <v>190</v>
      </c>
      <c r="AC7" t="s">
        <v>235</v>
      </c>
      <c r="AD7" t="s">
        <v>192</v>
      </c>
      <c r="AE7" t="s">
        <v>193</v>
      </c>
    </row>
    <row r="8" spans="1:31">
      <c r="A8" t="s">
        <v>26</v>
      </c>
      <c r="B8" t="str">
        <f t="shared" si="0"/>
        <v>AlstonW26/27Dynamic</v>
      </c>
      <c r="C8" t="s">
        <v>101</v>
      </c>
      <c r="D8" t="s">
        <v>92</v>
      </c>
      <c r="F8" t="s">
        <v>175</v>
      </c>
      <c r="G8">
        <v>0.05</v>
      </c>
      <c r="H8" t="s">
        <v>236</v>
      </c>
      <c r="I8" t="s">
        <v>220</v>
      </c>
      <c r="J8" t="s">
        <v>178</v>
      </c>
      <c r="K8" t="s">
        <v>179</v>
      </c>
      <c r="L8" t="s">
        <v>180</v>
      </c>
      <c r="M8" t="s">
        <v>196</v>
      </c>
      <c r="N8">
        <v>334</v>
      </c>
      <c r="O8">
        <v>46296</v>
      </c>
      <c r="P8">
        <v>46477</v>
      </c>
      <c r="Q8" t="s">
        <v>237</v>
      </c>
      <c r="R8" t="s">
        <v>222</v>
      </c>
      <c r="S8" t="s">
        <v>238</v>
      </c>
      <c r="T8" t="s">
        <v>200</v>
      </c>
      <c r="U8" t="s">
        <v>239</v>
      </c>
      <c r="V8" t="s">
        <v>240</v>
      </c>
      <c r="Y8" t="s">
        <v>53</v>
      </c>
      <c r="Z8" t="s">
        <v>226</v>
      </c>
      <c r="AA8" t="s">
        <v>241</v>
      </c>
      <c r="AB8" t="s">
        <v>190</v>
      </c>
      <c r="AC8" t="s">
        <v>242</v>
      </c>
      <c r="AD8" t="s">
        <v>192</v>
      </c>
      <c r="AE8" t="s">
        <v>193</v>
      </c>
    </row>
    <row r="9" spans="1:31">
      <c r="A9" t="s">
        <v>26</v>
      </c>
      <c r="B9" t="str">
        <f t="shared" si="0"/>
        <v>AlstonS27Dynamic</v>
      </c>
      <c r="C9" t="s">
        <v>101</v>
      </c>
      <c r="D9" t="s">
        <v>93</v>
      </c>
      <c r="F9" t="s">
        <v>175</v>
      </c>
      <c r="G9">
        <v>0.05</v>
      </c>
      <c r="H9" t="s">
        <v>243</v>
      </c>
      <c r="I9" t="s">
        <v>244</v>
      </c>
      <c r="J9" t="s">
        <v>178</v>
      </c>
      <c r="K9" t="s">
        <v>179</v>
      </c>
      <c r="L9" t="s">
        <v>180</v>
      </c>
      <c r="M9" t="s">
        <v>196</v>
      </c>
      <c r="N9">
        <v>231</v>
      </c>
      <c r="O9">
        <v>46478</v>
      </c>
      <c r="P9">
        <v>46660</v>
      </c>
      <c r="Q9" t="s">
        <v>245</v>
      </c>
      <c r="R9" t="s">
        <v>183</v>
      </c>
      <c r="S9" t="s">
        <v>208</v>
      </c>
      <c r="T9" t="s">
        <v>200</v>
      </c>
      <c r="U9" t="s">
        <v>246</v>
      </c>
      <c r="V9" t="s">
        <v>247</v>
      </c>
      <c r="Y9" t="s">
        <v>53</v>
      </c>
      <c r="Z9" t="s">
        <v>188</v>
      </c>
      <c r="AA9" t="s">
        <v>211</v>
      </c>
      <c r="AB9" t="s">
        <v>190</v>
      </c>
      <c r="AC9" t="s">
        <v>248</v>
      </c>
      <c r="AD9" t="s">
        <v>192</v>
      </c>
      <c r="AE9" t="s">
        <v>193</v>
      </c>
    </row>
    <row r="10" spans="1:31">
      <c r="A10" t="s">
        <v>26</v>
      </c>
      <c r="B10" t="str">
        <f t="shared" si="0"/>
        <v>AlstonW27/28Dynamic</v>
      </c>
      <c r="C10" t="s">
        <v>101</v>
      </c>
      <c r="D10" t="s">
        <v>94</v>
      </c>
      <c r="F10" t="s">
        <v>175</v>
      </c>
      <c r="G10">
        <v>0.05</v>
      </c>
      <c r="H10" t="s">
        <v>249</v>
      </c>
      <c r="I10" t="s">
        <v>220</v>
      </c>
      <c r="J10" t="s">
        <v>178</v>
      </c>
      <c r="K10" t="s">
        <v>179</v>
      </c>
      <c r="L10" t="s">
        <v>180</v>
      </c>
      <c r="M10" t="s">
        <v>196</v>
      </c>
      <c r="N10">
        <v>577</v>
      </c>
      <c r="O10">
        <v>46661</v>
      </c>
      <c r="P10">
        <v>46843</v>
      </c>
      <c r="Q10" t="s">
        <v>250</v>
      </c>
      <c r="R10" t="s">
        <v>222</v>
      </c>
      <c r="S10" t="s">
        <v>251</v>
      </c>
      <c r="T10" t="s">
        <v>200</v>
      </c>
      <c r="U10" t="s">
        <v>252</v>
      </c>
      <c r="V10" t="s">
        <v>253</v>
      </c>
      <c r="Y10" t="s">
        <v>53</v>
      </c>
      <c r="Z10" t="s">
        <v>226</v>
      </c>
      <c r="AA10" t="s">
        <v>254</v>
      </c>
      <c r="AB10" t="s">
        <v>190</v>
      </c>
      <c r="AC10" t="s">
        <v>255</v>
      </c>
      <c r="AD10" t="s">
        <v>192</v>
      </c>
      <c r="AE10" t="s">
        <v>193</v>
      </c>
    </row>
    <row r="11" spans="1:31">
      <c r="A11" t="s">
        <v>26</v>
      </c>
      <c r="B11" t="str">
        <f t="shared" si="0"/>
        <v>AlstonFY24Restore</v>
      </c>
      <c r="C11" t="s">
        <v>102</v>
      </c>
      <c r="D11" t="s">
        <v>95</v>
      </c>
      <c r="F11" t="s">
        <v>175</v>
      </c>
      <c r="G11">
        <v>0.05</v>
      </c>
      <c r="H11">
        <v>0</v>
      </c>
      <c r="I11" t="s">
        <v>220</v>
      </c>
      <c r="J11" t="s">
        <v>178</v>
      </c>
      <c r="K11" t="s">
        <v>179</v>
      </c>
      <c r="L11" t="s">
        <v>256</v>
      </c>
      <c r="M11" t="s">
        <v>257</v>
      </c>
      <c r="O11">
        <v>45017</v>
      </c>
      <c r="P11">
        <v>45382</v>
      </c>
      <c r="R11" t="s">
        <v>258</v>
      </c>
      <c r="S11" t="s">
        <v>259</v>
      </c>
      <c r="T11" t="s">
        <v>260</v>
      </c>
      <c r="U11" t="s">
        <v>261</v>
      </c>
      <c r="V11" t="s">
        <v>262</v>
      </c>
      <c r="Y11" t="s">
        <v>52</v>
      </c>
      <c r="AB11" t="s">
        <v>263</v>
      </c>
      <c r="AC11" t="s">
        <v>263</v>
      </c>
      <c r="AD11" t="s">
        <v>192</v>
      </c>
      <c r="AE11" t="s">
        <v>264</v>
      </c>
    </row>
    <row r="12" spans="1:31">
      <c r="A12" t="s">
        <v>26</v>
      </c>
      <c r="B12" t="str">
        <f t="shared" si="0"/>
        <v>AlstonFY25Restore</v>
      </c>
      <c r="C12" t="s">
        <v>102</v>
      </c>
      <c r="D12" t="s">
        <v>96</v>
      </c>
      <c r="F12" t="s">
        <v>175</v>
      </c>
      <c r="G12">
        <v>0.05</v>
      </c>
      <c r="H12">
        <v>0</v>
      </c>
      <c r="I12" t="s">
        <v>220</v>
      </c>
      <c r="J12" t="s">
        <v>178</v>
      </c>
      <c r="K12" t="s">
        <v>179</v>
      </c>
      <c r="L12" t="s">
        <v>256</v>
      </c>
      <c r="M12" t="s">
        <v>257</v>
      </c>
      <c r="O12">
        <v>45383</v>
      </c>
      <c r="P12">
        <v>45747</v>
      </c>
      <c r="R12" t="s">
        <v>258</v>
      </c>
      <c r="S12" t="s">
        <v>259</v>
      </c>
      <c r="T12" t="s">
        <v>260</v>
      </c>
      <c r="U12" t="s">
        <v>265</v>
      </c>
      <c r="V12" t="s">
        <v>262</v>
      </c>
      <c r="Y12" t="s">
        <v>52</v>
      </c>
      <c r="AB12" t="s">
        <v>263</v>
      </c>
      <c r="AC12" t="s">
        <v>263</v>
      </c>
      <c r="AD12" t="s">
        <v>192</v>
      </c>
      <c r="AE12" t="s">
        <v>264</v>
      </c>
    </row>
    <row r="13" spans="1:31">
      <c r="A13" t="s">
        <v>26</v>
      </c>
      <c r="B13" t="str">
        <f t="shared" si="0"/>
        <v>AlstonFY26Restore</v>
      </c>
      <c r="C13" t="s">
        <v>102</v>
      </c>
      <c r="D13" t="s">
        <v>97</v>
      </c>
      <c r="F13" t="s">
        <v>175</v>
      </c>
      <c r="G13">
        <v>0.05</v>
      </c>
      <c r="H13">
        <v>0</v>
      </c>
      <c r="I13" t="s">
        <v>220</v>
      </c>
      <c r="J13" t="s">
        <v>178</v>
      </c>
      <c r="K13" t="s">
        <v>179</v>
      </c>
      <c r="L13" t="s">
        <v>256</v>
      </c>
      <c r="M13" t="s">
        <v>257</v>
      </c>
      <c r="O13">
        <v>45748</v>
      </c>
      <c r="P13">
        <v>46112</v>
      </c>
      <c r="R13" t="s">
        <v>258</v>
      </c>
      <c r="S13" t="s">
        <v>259</v>
      </c>
      <c r="T13" t="s">
        <v>260</v>
      </c>
      <c r="U13" t="s">
        <v>266</v>
      </c>
      <c r="V13" t="s">
        <v>262</v>
      </c>
      <c r="Y13" t="s">
        <v>52</v>
      </c>
      <c r="AB13" t="s">
        <v>263</v>
      </c>
      <c r="AC13" t="s">
        <v>263</v>
      </c>
      <c r="AD13" t="s">
        <v>192</v>
      </c>
      <c r="AE13" t="s">
        <v>264</v>
      </c>
    </row>
    <row r="14" spans="1:31">
      <c r="A14" t="s">
        <v>26</v>
      </c>
      <c r="B14" t="str">
        <f t="shared" si="0"/>
        <v>AlstonFY27Restore</v>
      </c>
      <c r="C14" t="s">
        <v>102</v>
      </c>
      <c r="D14" t="s">
        <v>98</v>
      </c>
      <c r="F14" t="s">
        <v>175</v>
      </c>
      <c r="G14">
        <v>0.05</v>
      </c>
      <c r="H14">
        <v>0</v>
      </c>
      <c r="I14" t="s">
        <v>220</v>
      </c>
      <c r="J14" t="s">
        <v>178</v>
      </c>
      <c r="K14" t="s">
        <v>179</v>
      </c>
      <c r="L14" t="s">
        <v>256</v>
      </c>
      <c r="M14" t="s">
        <v>257</v>
      </c>
      <c r="O14">
        <v>46113</v>
      </c>
      <c r="P14">
        <v>46477</v>
      </c>
      <c r="R14" t="s">
        <v>258</v>
      </c>
      <c r="S14" t="s">
        <v>259</v>
      </c>
      <c r="T14" t="s">
        <v>260</v>
      </c>
      <c r="U14" t="s">
        <v>267</v>
      </c>
      <c r="V14" t="s">
        <v>262</v>
      </c>
      <c r="Y14" t="s">
        <v>52</v>
      </c>
      <c r="AB14" t="s">
        <v>263</v>
      </c>
      <c r="AC14" t="s">
        <v>263</v>
      </c>
      <c r="AD14" t="s">
        <v>192</v>
      </c>
      <c r="AE14" t="s">
        <v>264</v>
      </c>
    </row>
    <row r="15" spans="1:31">
      <c r="A15" t="s">
        <v>26</v>
      </c>
      <c r="B15" t="str">
        <f t="shared" si="0"/>
        <v>AlstonFY28Restore</v>
      </c>
      <c r="C15" t="s">
        <v>102</v>
      </c>
      <c r="D15" t="s">
        <v>99</v>
      </c>
      <c r="F15" t="s">
        <v>175</v>
      </c>
      <c r="G15">
        <v>0.05</v>
      </c>
      <c r="H15">
        <v>0</v>
      </c>
      <c r="I15" t="s">
        <v>220</v>
      </c>
      <c r="J15" t="s">
        <v>178</v>
      </c>
      <c r="K15" t="s">
        <v>179</v>
      </c>
      <c r="L15" t="s">
        <v>256</v>
      </c>
      <c r="M15" t="s">
        <v>257</v>
      </c>
      <c r="O15">
        <v>46478</v>
      </c>
      <c r="P15">
        <v>46843</v>
      </c>
      <c r="R15" t="s">
        <v>258</v>
      </c>
      <c r="S15" t="s">
        <v>259</v>
      </c>
      <c r="T15" t="s">
        <v>260</v>
      </c>
      <c r="U15" t="s">
        <v>268</v>
      </c>
      <c r="V15" t="s">
        <v>262</v>
      </c>
      <c r="Y15" t="s">
        <v>52</v>
      </c>
      <c r="AB15" t="s">
        <v>263</v>
      </c>
      <c r="AC15" t="s">
        <v>263</v>
      </c>
      <c r="AD15" t="s">
        <v>192</v>
      </c>
      <c r="AE15" t="s">
        <v>264</v>
      </c>
    </row>
    <row r="16" spans="1:31">
      <c r="A16" t="s">
        <v>54</v>
      </c>
      <c r="B16" t="str">
        <f t="shared" si="0"/>
        <v>ArdwickW23/24Dynamic</v>
      </c>
      <c r="C16" t="s">
        <v>103</v>
      </c>
      <c r="D16" t="s">
        <v>49</v>
      </c>
      <c r="F16" t="s">
        <v>175</v>
      </c>
      <c r="G16">
        <v>0.05</v>
      </c>
      <c r="H16" t="s">
        <v>269</v>
      </c>
      <c r="I16" t="s">
        <v>220</v>
      </c>
      <c r="J16" t="s">
        <v>178</v>
      </c>
      <c r="K16" t="s">
        <v>179</v>
      </c>
      <c r="L16" t="s">
        <v>180</v>
      </c>
      <c r="M16" t="s">
        <v>196</v>
      </c>
      <c r="N16">
        <v>501</v>
      </c>
      <c r="O16">
        <v>45231</v>
      </c>
      <c r="P16">
        <v>45382</v>
      </c>
      <c r="Q16" t="s">
        <v>182</v>
      </c>
      <c r="R16" t="s">
        <v>270</v>
      </c>
      <c r="S16" t="s">
        <v>271</v>
      </c>
      <c r="T16" t="s">
        <v>200</v>
      </c>
      <c r="U16" t="s">
        <v>272</v>
      </c>
      <c r="V16" t="s">
        <v>273</v>
      </c>
      <c r="Y16" t="s">
        <v>53</v>
      </c>
      <c r="Z16" t="s">
        <v>274</v>
      </c>
      <c r="AA16" t="s">
        <v>275</v>
      </c>
      <c r="AB16" t="s">
        <v>276</v>
      </c>
      <c r="AC16" t="s">
        <v>277</v>
      </c>
      <c r="AD16" t="s">
        <v>278</v>
      </c>
      <c r="AE16" t="s">
        <v>279</v>
      </c>
    </row>
    <row r="17" spans="1:31">
      <c r="A17" t="s">
        <v>54</v>
      </c>
      <c r="B17" t="str">
        <f t="shared" si="0"/>
        <v>ArdwickW24/25Restore</v>
      </c>
      <c r="C17" t="s">
        <v>104</v>
      </c>
      <c r="D17" t="s">
        <v>88</v>
      </c>
      <c r="F17" t="s">
        <v>175</v>
      </c>
      <c r="G17">
        <v>0.05</v>
      </c>
      <c r="H17">
        <v>0</v>
      </c>
      <c r="I17" t="s">
        <v>220</v>
      </c>
      <c r="J17" t="s">
        <v>178</v>
      </c>
      <c r="K17" t="s">
        <v>179</v>
      </c>
      <c r="L17" t="s">
        <v>256</v>
      </c>
      <c r="M17" t="s">
        <v>257</v>
      </c>
      <c r="N17">
        <v>2816</v>
      </c>
      <c r="O17">
        <v>45566</v>
      </c>
      <c r="P17">
        <v>45747</v>
      </c>
      <c r="Q17" t="s">
        <v>207</v>
      </c>
      <c r="R17" t="s">
        <v>280</v>
      </c>
      <c r="S17" t="s">
        <v>281</v>
      </c>
      <c r="T17" t="s">
        <v>260</v>
      </c>
      <c r="U17" t="s">
        <v>209</v>
      </c>
      <c r="V17" t="s">
        <v>282</v>
      </c>
      <c r="W17" t="s">
        <v>283</v>
      </c>
      <c r="Y17" t="s">
        <v>52</v>
      </c>
      <c r="Z17" t="s">
        <v>258</v>
      </c>
      <c r="AA17" t="s">
        <v>259</v>
      </c>
      <c r="AB17" t="s">
        <v>284</v>
      </c>
      <c r="AC17" t="s">
        <v>284</v>
      </c>
      <c r="AD17" t="s">
        <v>278</v>
      </c>
      <c r="AE17" t="s">
        <v>285</v>
      </c>
    </row>
    <row r="18" spans="1:31">
      <c r="A18" t="s">
        <v>54</v>
      </c>
      <c r="B18" t="str">
        <f t="shared" si="0"/>
        <v>ArdwickW24/25Secure</v>
      </c>
      <c r="C18" t="s">
        <v>105</v>
      </c>
      <c r="D18" t="s">
        <v>88</v>
      </c>
      <c r="F18" t="s">
        <v>175</v>
      </c>
      <c r="G18">
        <v>0.05</v>
      </c>
      <c r="H18" t="s">
        <v>286</v>
      </c>
      <c r="I18" t="s">
        <v>220</v>
      </c>
      <c r="J18" t="s">
        <v>178</v>
      </c>
      <c r="K18" t="s">
        <v>179</v>
      </c>
      <c r="L18" t="s">
        <v>256</v>
      </c>
      <c r="M18" t="s">
        <v>257</v>
      </c>
      <c r="N18">
        <v>2816</v>
      </c>
      <c r="O18">
        <v>45566</v>
      </c>
      <c r="P18">
        <v>45747</v>
      </c>
      <c r="Q18" t="s">
        <v>207</v>
      </c>
      <c r="R18" t="s">
        <v>183</v>
      </c>
      <c r="S18" t="s">
        <v>251</v>
      </c>
      <c r="T18" t="s">
        <v>260</v>
      </c>
      <c r="U18" t="s">
        <v>209</v>
      </c>
      <c r="V18" t="s">
        <v>287</v>
      </c>
      <c r="Y18" t="s">
        <v>50</v>
      </c>
      <c r="Z18" t="s">
        <v>188</v>
      </c>
      <c r="AA18" t="s">
        <v>254</v>
      </c>
      <c r="AB18" t="s">
        <v>276</v>
      </c>
      <c r="AC18" t="s">
        <v>277</v>
      </c>
      <c r="AD18" t="s">
        <v>278</v>
      </c>
      <c r="AE18" t="s">
        <v>288</v>
      </c>
    </row>
    <row r="19" spans="1:31">
      <c r="A19" t="s">
        <v>54</v>
      </c>
      <c r="B19" t="str">
        <f t="shared" si="0"/>
        <v>ArdwickS25Dynamic</v>
      </c>
      <c r="C19" t="s">
        <v>103</v>
      </c>
      <c r="D19" t="s">
        <v>89</v>
      </c>
      <c r="F19" t="s">
        <v>175</v>
      </c>
      <c r="G19">
        <v>0.05</v>
      </c>
      <c r="H19" t="s">
        <v>289</v>
      </c>
      <c r="I19" t="s">
        <v>290</v>
      </c>
      <c r="J19" t="s">
        <v>178</v>
      </c>
      <c r="K19" t="s">
        <v>179</v>
      </c>
      <c r="L19" t="s">
        <v>180</v>
      </c>
      <c r="M19" t="s">
        <v>196</v>
      </c>
      <c r="N19">
        <v>131</v>
      </c>
      <c r="O19">
        <v>45748</v>
      </c>
      <c r="P19">
        <v>45930</v>
      </c>
      <c r="Q19" t="s">
        <v>215</v>
      </c>
      <c r="R19" t="s">
        <v>291</v>
      </c>
      <c r="S19" t="s">
        <v>292</v>
      </c>
      <c r="T19" t="s">
        <v>200</v>
      </c>
      <c r="U19" t="s">
        <v>216</v>
      </c>
      <c r="V19" t="s">
        <v>293</v>
      </c>
      <c r="Y19" t="s">
        <v>53</v>
      </c>
      <c r="Z19" t="s">
        <v>294</v>
      </c>
      <c r="AA19" t="s">
        <v>295</v>
      </c>
      <c r="AB19" t="s">
        <v>276</v>
      </c>
      <c r="AC19" t="s">
        <v>296</v>
      </c>
      <c r="AD19" t="s">
        <v>278</v>
      </c>
      <c r="AE19" t="s">
        <v>279</v>
      </c>
    </row>
    <row r="20" spans="1:31">
      <c r="A20" t="s">
        <v>54</v>
      </c>
      <c r="B20" t="str">
        <f t="shared" si="0"/>
        <v>ArdwickW25/26Restore</v>
      </c>
      <c r="C20" t="s">
        <v>104</v>
      </c>
      <c r="D20" t="s">
        <v>90</v>
      </c>
      <c r="F20" t="s">
        <v>175</v>
      </c>
      <c r="G20">
        <v>0.05</v>
      </c>
      <c r="H20">
        <v>0</v>
      </c>
      <c r="I20" t="s">
        <v>220</v>
      </c>
      <c r="J20" t="s">
        <v>178</v>
      </c>
      <c r="K20" t="s">
        <v>179</v>
      </c>
      <c r="L20" t="s">
        <v>256</v>
      </c>
      <c r="M20" t="s">
        <v>257</v>
      </c>
      <c r="N20">
        <v>4886</v>
      </c>
      <c r="O20">
        <v>45931</v>
      </c>
      <c r="P20">
        <v>46112</v>
      </c>
      <c r="Q20" t="s">
        <v>221</v>
      </c>
      <c r="R20" t="s">
        <v>280</v>
      </c>
      <c r="S20" t="s">
        <v>281</v>
      </c>
      <c r="T20" t="s">
        <v>260</v>
      </c>
      <c r="U20" t="s">
        <v>224</v>
      </c>
      <c r="V20" t="s">
        <v>282</v>
      </c>
      <c r="W20" t="s">
        <v>283</v>
      </c>
      <c r="Y20" t="s">
        <v>52</v>
      </c>
      <c r="Z20" t="s">
        <v>258</v>
      </c>
      <c r="AA20" t="s">
        <v>259</v>
      </c>
      <c r="AB20" t="s">
        <v>284</v>
      </c>
      <c r="AC20" t="s">
        <v>284</v>
      </c>
      <c r="AD20" t="s">
        <v>278</v>
      </c>
      <c r="AE20" t="s">
        <v>285</v>
      </c>
    </row>
    <row r="21" spans="1:31">
      <c r="A21" t="s">
        <v>54</v>
      </c>
      <c r="B21" t="str">
        <f t="shared" si="0"/>
        <v>ArdwickW25/26Secure</v>
      </c>
      <c r="C21" t="s">
        <v>105</v>
      </c>
      <c r="D21" t="s">
        <v>90</v>
      </c>
      <c r="F21" t="s">
        <v>175</v>
      </c>
      <c r="G21">
        <v>0.05</v>
      </c>
      <c r="H21" t="s">
        <v>297</v>
      </c>
      <c r="I21" t="s">
        <v>220</v>
      </c>
      <c r="J21" t="s">
        <v>178</v>
      </c>
      <c r="K21" t="s">
        <v>179</v>
      </c>
      <c r="L21" t="s">
        <v>298</v>
      </c>
      <c r="M21" t="s">
        <v>257</v>
      </c>
      <c r="N21">
        <v>4886</v>
      </c>
      <c r="O21">
        <v>45931</v>
      </c>
      <c r="P21">
        <v>46112</v>
      </c>
      <c r="Q21" t="s">
        <v>221</v>
      </c>
      <c r="R21" t="s">
        <v>280</v>
      </c>
      <c r="S21" t="s">
        <v>281</v>
      </c>
      <c r="T21" t="s">
        <v>299</v>
      </c>
      <c r="U21" t="s">
        <v>224</v>
      </c>
      <c r="V21" t="s">
        <v>300</v>
      </c>
      <c r="Y21" t="s">
        <v>50</v>
      </c>
      <c r="Z21" t="s">
        <v>258</v>
      </c>
      <c r="AA21" t="s">
        <v>259</v>
      </c>
      <c r="AB21" t="s">
        <v>276</v>
      </c>
      <c r="AC21" t="s">
        <v>301</v>
      </c>
      <c r="AD21" t="s">
        <v>278</v>
      </c>
      <c r="AE21" t="s">
        <v>288</v>
      </c>
    </row>
    <row r="22" spans="1:31">
      <c r="A22" t="s">
        <v>54</v>
      </c>
      <c r="B22" t="str">
        <f t="shared" si="0"/>
        <v>ArdwickS26Restore</v>
      </c>
      <c r="C22" t="s">
        <v>104</v>
      </c>
      <c r="D22" t="s">
        <v>91</v>
      </c>
      <c r="F22" t="s">
        <v>175</v>
      </c>
      <c r="G22">
        <v>0.05</v>
      </c>
      <c r="H22">
        <v>0</v>
      </c>
      <c r="I22" t="s">
        <v>220</v>
      </c>
      <c r="J22" t="s">
        <v>178</v>
      </c>
      <c r="K22" t="s">
        <v>179</v>
      </c>
      <c r="L22" t="s">
        <v>256</v>
      </c>
      <c r="M22" t="s">
        <v>257</v>
      </c>
      <c r="N22">
        <v>1325</v>
      </c>
      <c r="O22">
        <v>46113</v>
      </c>
      <c r="P22">
        <v>46295</v>
      </c>
      <c r="Q22" t="s">
        <v>231</v>
      </c>
      <c r="R22" t="s">
        <v>280</v>
      </c>
      <c r="S22" t="s">
        <v>281</v>
      </c>
      <c r="T22" t="s">
        <v>260</v>
      </c>
      <c r="U22" t="s">
        <v>233</v>
      </c>
      <c r="V22" t="s">
        <v>282</v>
      </c>
      <c r="W22" t="s">
        <v>283</v>
      </c>
      <c r="Y22" t="s">
        <v>52</v>
      </c>
      <c r="Z22" t="s">
        <v>258</v>
      </c>
      <c r="AA22" t="s">
        <v>259</v>
      </c>
      <c r="AB22" t="s">
        <v>284</v>
      </c>
      <c r="AC22" t="s">
        <v>284</v>
      </c>
      <c r="AD22" t="s">
        <v>278</v>
      </c>
      <c r="AE22" t="s">
        <v>285</v>
      </c>
    </row>
    <row r="23" spans="1:31">
      <c r="A23" t="s">
        <v>54</v>
      </c>
      <c r="B23" t="str">
        <f t="shared" si="0"/>
        <v>ArdwickS26Secure</v>
      </c>
      <c r="C23" t="s">
        <v>105</v>
      </c>
      <c r="D23" t="s">
        <v>91</v>
      </c>
      <c r="F23" t="s">
        <v>175</v>
      </c>
      <c r="G23">
        <v>0.05</v>
      </c>
      <c r="H23" t="s">
        <v>302</v>
      </c>
      <c r="I23" t="s">
        <v>220</v>
      </c>
      <c r="J23" t="s">
        <v>178</v>
      </c>
      <c r="K23" t="s">
        <v>179</v>
      </c>
      <c r="L23" t="s">
        <v>256</v>
      </c>
      <c r="M23" t="s">
        <v>257</v>
      </c>
      <c r="N23">
        <v>1325</v>
      </c>
      <c r="O23">
        <v>46113</v>
      </c>
      <c r="P23">
        <v>46295</v>
      </c>
      <c r="Q23" t="s">
        <v>231</v>
      </c>
      <c r="R23" t="s">
        <v>222</v>
      </c>
      <c r="S23" t="s">
        <v>281</v>
      </c>
      <c r="T23" t="s">
        <v>260</v>
      </c>
      <c r="U23" t="s">
        <v>233</v>
      </c>
      <c r="V23" t="s">
        <v>303</v>
      </c>
      <c r="Y23" t="s">
        <v>50</v>
      </c>
      <c r="Z23" t="s">
        <v>226</v>
      </c>
      <c r="AA23" t="s">
        <v>259</v>
      </c>
      <c r="AB23" t="s">
        <v>276</v>
      </c>
      <c r="AC23" t="s">
        <v>304</v>
      </c>
      <c r="AD23" t="s">
        <v>278</v>
      </c>
      <c r="AE23" t="s">
        <v>288</v>
      </c>
    </row>
    <row r="24" spans="1:31">
      <c r="A24" t="s">
        <v>54</v>
      </c>
      <c r="B24" t="str">
        <f t="shared" si="0"/>
        <v>ArdwickW26/27Restore</v>
      </c>
      <c r="C24" t="s">
        <v>104</v>
      </c>
      <c r="D24" t="s">
        <v>92</v>
      </c>
      <c r="F24" t="s">
        <v>175</v>
      </c>
      <c r="G24">
        <v>0.05</v>
      </c>
      <c r="H24">
        <v>0</v>
      </c>
      <c r="I24" t="s">
        <v>220</v>
      </c>
      <c r="J24" t="s">
        <v>178</v>
      </c>
      <c r="K24" t="s">
        <v>179</v>
      </c>
      <c r="L24" t="s">
        <v>256</v>
      </c>
      <c r="M24" t="s">
        <v>257</v>
      </c>
      <c r="N24">
        <v>6205</v>
      </c>
      <c r="O24">
        <v>46296</v>
      </c>
      <c r="P24">
        <v>46477</v>
      </c>
      <c r="Q24" t="s">
        <v>237</v>
      </c>
      <c r="R24" t="s">
        <v>280</v>
      </c>
      <c r="S24" t="s">
        <v>281</v>
      </c>
      <c r="T24" t="s">
        <v>260</v>
      </c>
      <c r="U24" t="s">
        <v>239</v>
      </c>
      <c r="V24" t="s">
        <v>282</v>
      </c>
      <c r="W24" t="s">
        <v>283</v>
      </c>
      <c r="Y24" t="s">
        <v>52</v>
      </c>
      <c r="Z24" t="s">
        <v>258</v>
      </c>
      <c r="AA24" t="s">
        <v>259</v>
      </c>
      <c r="AB24" t="s">
        <v>284</v>
      </c>
      <c r="AC24" t="s">
        <v>284</v>
      </c>
      <c r="AD24" t="s">
        <v>278</v>
      </c>
      <c r="AE24" t="s">
        <v>285</v>
      </c>
    </row>
    <row r="25" spans="1:31">
      <c r="A25" t="s">
        <v>54</v>
      </c>
      <c r="B25" t="str">
        <f t="shared" si="0"/>
        <v>ArdwickW26/27Secure</v>
      </c>
      <c r="C25" t="s">
        <v>105</v>
      </c>
      <c r="D25" t="s">
        <v>92</v>
      </c>
      <c r="F25" t="s">
        <v>175</v>
      </c>
      <c r="G25">
        <v>0.05</v>
      </c>
      <c r="H25" t="s">
        <v>305</v>
      </c>
      <c r="I25" t="s">
        <v>220</v>
      </c>
      <c r="J25" t="s">
        <v>178</v>
      </c>
      <c r="K25" t="s">
        <v>179</v>
      </c>
      <c r="L25" t="s">
        <v>306</v>
      </c>
      <c r="M25" t="s">
        <v>257</v>
      </c>
      <c r="N25">
        <v>6205</v>
      </c>
      <c r="O25">
        <v>46296</v>
      </c>
      <c r="P25">
        <v>46477</v>
      </c>
      <c r="Q25" t="s">
        <v>237</v>
      </c>
      <c r="R25" t="s">
        <v>280</v>
      </c>
      <c r="S25" t="s">
        <v>281</v>
      </c>
      <c r="T25" t="s">
        <v>307</v>
      </c>
      <c r="U25" t="s">
        <v>239</v>
      </c>
      <c r="V25" t="s">
        <v>308</v>
      </c>
      <c r="Y25" t="s">
        <v>50</v>
      </c>
      <c r="Z25" t="s">
        <v>258</v>
      </c>
      <c r="AA25" t="s">
        <v>259</v>
      </c>
      <c r="AB25" t="s">
        <v>276</v>
      </c>
      <c r="AC25" t="s">
        <v>309</v>
      </c>
      <c r="AD25" t="s">
        <v>278</v>
      </c>
      <c r="AE25" t="s">
        <v>288</v>
      </c>
    </row>
    <row r="26" spans="1:31">
      <c r="A26" t="s">
        <v>54</v>
      </c>
      <c r="B26" t="str">
        <f t="shared" si="0"/>
        <v>ArdwickS27Restore</v>
      </c>
      <c r="C26" t="s">
        <v>104</v>
      </c>
      <c r="D26" t="s">
        <v>93</v>
      </c>
      <c r="F26" t="s">
        <v>175</v>
      </c>
      <c r="G26">
        <v>0.05</v>
      </c>
      <c r="H26">
        <v>0</v>
      </c>
      <c r="I26" t="s">
        <v>220</v>
      </c>
      <c r="J26" t="s">
        <v>178</v>
      </c>
      <c r="K26" t="s">
        <v>179</v>
      </c>
      <c r="L26" t="s">
        <v>256</v>
      </c>
      <c r="M26" t="s">
        <v>257</v>
      </c>
      <c r="N26">
        <v>3754</v>
      </c>
      <c r="O26">
        <v>46478</v>
      </c>
      <c r="P26">
        <v>46660</v>
      </c>
      <c r="Q26" t="s">
        <v>245</v>
      </c>
      <c r="R26" t="s">
        <v>280</v>
      </c>
      <c r="S26" t="s">
        <v>281</v>
      </c>
      <c r="T26" t="s">
        <v>260</v>
      </c>
      <c r="U26" t="s">
        <v>246</v>
      </c>
      <c r="V26" t="s">
        <v>282</v>
      </c>
      <c r="W26" t="s">
        <v>283</v>
      </c>
      <c r="Y26" t="s">
        <v>52</v>
      </c>
      <c r="Z26" t="s">
        <v>258</v>
      </c>
      <c r="AA26" t="s">
        <v>259</v>
      </c>
      <c r="AB26" t="s">
        <v>284</v>
      </c>
      <c r="AC26" t="s">
        <v>284</v>
      </c>
      <c r="AD26" t="s">
        <v>278</v>
      </c>
      <c r="AE26" t="s">
        <v>285</v>
      </c>
    </row>
    <row r="27" spans="1:31">
      <c r="A27" t="s">
        <v>54</v>
      </c>
      <c r="B27" t="str">
        <f t="shared" si="0"/>
        <v>ArdwickS27Secure</v>
      </c>
      <c r="C27" t="s">
        <v>105</v>
      </c>
      <c r="D27" t="s">
        <v>93</v>
      </c>
      <c r="F27" t="s">
        <v>175</v>
      </c>
      <c r="G27">
        <v>0.05</v>
      </c>
      <c r="H27" t="s">
        <v>310</v>
      </c>
      <c r="I27" t="s">
        <v>220</v>
      </c>
      <c r="J27" t="s">
        <v>178</v>
      </c>
      <c r="K27" t="s">
        <v>179</v>
      </c>
      <c r="L27" t="s">
        <v>298</v>
      </c>
      <c r="M27" t="s">
        <v>257</v>
      </c>
      <c r="N27">
        <v>3754</v>
      </c>
      <c r="O27">
        <v>46478</v>
      </c>
      <c r="P27">
        <v>46660</v>
      </c>
      <c r="Q27" t="s">
        <v>245</v>
      </c>
      <c r="R27" t="s">
        <v>280</v>
      </c>
      <c r="S27" t="s">
        <v>281</v>
      </c>
      <c r="T27" t="s">
        <v>299</v>
      </c>
      <c r="U27" t="s">
        <v>246</v>
      </c>
      <c r="V27" t="s">
        <v>311</v>
      </c>
      <c r="Y27" t="s">
        <v>50</v>
      </c>
      <c r="Z27" t="s">
        <v>258</v>
      </c>
      <c r="AA27" t="s">
        <v>259</v>
      </c>
      <c r="AB27" t="s">
        <v>276</v>
      </c>
      <c r="AC27" t="s">
        <v>312</v>
      </c>
      <c r="AD27" t="s">
        <v>278</v>
      </c>
      <c r="AE27" t="s">
        <v>288</v>
      </c>
    </row>
    <row r="28" spans="1:31">
      <c r="A28" t="s">
        <v>54</v>
      </c>
      <c r="B28" t="str">
        <f t="shared" si="0"/>
        <v>ArdwickW27/28Restore</v>
      </c>
      <c r="C28" t="s">
        <v>104</v>
      </c>
      <c r="D28" t="s">
        <v>94</v>
      </c>
      <c r="F28" t="s">
        <v>175</v>
      </c>
      <c r="G28">
        <v>0.05</v>
      </c>
      <c r="H28">
        <v>0</v>
      </c>
      <c r="I28" t="s">
        <v>220</v>
      </c>
      <c r="J28" t="s">
        <v>178</v>
      </c>
      <c r="K28" t="s">
        <v>179</v>
      </c>
      <c r="L28" t="s">
        <v>256</v>
      </c>
      <c r="M28" t="s">
        <v>257</v>
      </c>
      <c r="N28">
        <v>7593</v>
      </c>
      <c r="O28">
        <v>46661</v>
      </c>
      <c r="P28">
        <v>46843</v>
      </c>
      <c r="Q28" t="s">
        <v>250</v>
      </c>
      <c r="R28" t="s">
        <v>280</v>
      </c>
      <c r="S28" t="s">
        <v>281</v>
      </c>
      <c r="T28" t="s">
        <v>260</v>
      </c>
      <c r="U28" t="s">
        <v>252</v>
      </c>
      <c r="V28" t="s">
        <v>282</v>
      </c>
      <c r="W28" t="s">
        <v>283</v>
      </c>
      <c r="Y28" t="s">
        <v>52</v>
      </c>
      <c r="Z28" t="s">
        <v>258</v>
      </c>
      <c r="AA28" t="s">
        <v>259</v>
      </c>
      <c r="AB28" t="s">
        <v>284</v>
      </c>
      <c r="AC28" t="s">
        <v>284</v>
      </c>
      <c r="AD28" t="s">
        <v>278</v>
      </c>
      <c r="AE28" t="s">
        <v>285</v>
      </c>
    </row>
    <row r="29" spans="1:31">
      <c r="A29" t="s">
        <v>54</v>
      </c>
      <c r="B29" t="str">
        <f t="shared" si="0"/>
        <v>ArdwickW27/28Secure</v>
      </c>
      <c r="C29" t="s">
        <v>105</v>
      </c>
      <c r="D29" t="s">
        <v>94</v>
      </c>
      <c r="F29" t="s">
        <v>175</v>
      </c>
      <c r="G29">
        <v>0.05</v>
      </c>
      <c r="H29" t="s">
        <v>313</v>
      </c>
      <c r="I29" t="s">
        <v>220</v>
      </c>
      <c r="J29" t="s">
        <v>178</v>
      </c>
      <c r="K29" t="s">
        <v>179</v>
      </c>
      <c r="L29" t="s">
        <v>314</v>
      </c>
      <c r="M29" t="s">
        <v>257</v>
      </c>
      <c r="N29">
        <v>7593</v>
      </c>
      <c r="O29">
        <v>46661</v>
      </c>
      <c r="P29">
        <v>46843</v>
      </c>
      <c r="Q29" t="s">
        <v>250</v>
      </c>
      <c r="R29" t="s">
        <v>280</v>
      </c>
      <c r="S29" t="s">
        <v>281</v>
      </c>
      <c r="T29" t="s">
        <v>315</v>
      </c>
      <c r="U29" t="s">
        <v>252</v>
      </c>
      <c r="V29" t="s">
        <v>316</v>
      </c>
      <c r="Y29" t="s">
        <v>50</v>
      </c>
      <c r="Z29" t="s">
        <v>258</v>
      </c>
      <c r="AA29" t="s">
        <v>259</v>
      </c>
      <c r="AB29" t="s">
        <v>276</v>
      </c>
      <c r="AC29" t="s">
        <v>317</v>
      </c>
      <c r="AD29" t="s">
        <v>278</v>
      </c>
      <c r="AE29" t="s">
        <v>288</v>
      </c>
    </row>
    <row r="30" spans="1:31">
      <c r="A30" t="s">
        <v>27</v>
      </c>
      <c r="B30" t="str">
        <f t="shared" si="0"/>
        <v>Askerton CastleFY24Restore</v>
      </c>
      <c r="C30" t="s">
        <v>106</v>
      </c>
      <c r="D30" t="s">
        <v>95</v>
      </c>
      <c r="F30" t="s">
        <v>175</v>
      </c>
      <c r="G30">
        <v>0.05</v>
      </c>
      <c r="H30">
        <v>0</v>
      </c>
      <c r="I30" t="s">
        <v>220</v>
      </c>
      <c r="J30" t="s">
        <v>178</v>
      </c>
      <c r="K30" t="s">
        <v>179</v>
      </c>
      <c r="L30" t="s">
        <v>256</v>
      </c>
      <c r="M30" t="s">
        <v>257</v>
      </c>
      <c r="O30">
        <v>45017</v>
      </c>
      <c r="P30">
        <v>45382</v>
      </c>
      <c r="R30" t="s">
        <v>258</v>
      </c>
      <c r="S30" t="s">
        <v>259</v>
      </c>
      <c r="T30" t="s">
        <v>260</v>
      </c>
      <c r="U30" t="s">
        <v>261</v>
      </c>
      <c r="V30" t="s">
        <v>318</v>
      </c>
      <c r="Y30" t="s">
        <v>52</v>
      </c>
      <c r="AB30" t="s">
        <v>319</v>
      </c>
      <c r="AC30" t="s">
        <v>319</v>
      </c>
      <c r="AD30" t="s">
        <v>320</v>
      </c>
      <c r="AE30" t="s">
        <v>321</v>
      </c>
    </row>
    <row r="31" spans="1:31">
      <c r="A31" t="s">
        <v>27</v>
      </c>
      <c r="B31" t="str">
        <f t="shared" si="0"/>
        <v>Askerton CastleFY25Restore</v>
      </c>
      <c r="C31" t="s">
        <v>106</v>
      </c>
      <c r="D31" t="s">
        <v>96</v>
      </c>
      <c r="F31" t="s">
        <v>175</v>
      </c>
      <c r="G31">
        <v>0.05</v>
      </c>
      <c r="H31">
        <v>0</v>
      </c>
      <c r="I31" t="s">
        <v>220</v>
      </c>
      <c r="J31" t="s">
        <v>178</v>
      </c>
      <c r="K31" t="s">
        <v>179</v>
      </c>
      <c r="L31" t="s">
        <v>256</v>
      </c>
      <c r="M31" t="s">
        <v>257</v>
      </c>
      <c r="O31">
        <v>45383</v>
      </c>
      <c r="P31">
        <v>45747</v>
      </c>
      <c r="R31" t="s">
        <v>258</v>
      </c>
      <c r="S31" t="s">
        <v>259</v>
      </c>
      <c r="T31" t="s">
        <v>260</v>
      </c>
      <c r="U31" t="s">
        <v>265</v>
      </c>
      <c r="V31" t="s">
        <v>318</v>
      </c>
      <c r="Y31" t="s">
        <v>52</v>
      </c>
      <c r="AB31" t="s">
        <v>319</v>
      </c>
      <c r="AC31" t="s">
        <v>319</v>
      </c>
      <c r="AD31" t="s">
        <v>320</v>
      </c>
      <c r="AE31" t="s">
        <v>321</v>
      </c>
    </row>
    <row r="32" spans="1:31">
      <c r="A32" t="s">
        <v>27</v>
      </c>
      <c r="B32" t="str">
        <f t="shared" si="0"/>
        <v>Askerton CastleFY26Restore</v>
      </c>
      <c r="C32" t="s">
        <v>106</v>
      </c>
      <c r="D32" t="s">
        <v>97</v>
      </c>
      <c r="F32" t="s">
        <v>175</v>
      </c>
      <c r="G32">
        <v>0.05</v>
      </c>
      <c r="H32">
        <v>0</v>
      </c>
      <c r="I32" t="s">
        <v>220</v>
      </c>
      <c r="J32" t="s">
        <v>178</v>
      </c>
      <c r="K32" t="s">
        <v>179</v>
      </c>
      <c r="L32" t="s">
        <v>256</v>
      </c>
      <c r="M32" t="s">
        <v>257</v>
      </c>
      <c r="O32">
        <v>45748</v>
      </c>
      <c r="P32">
        <v>46112</v>
      </c>
      <c r="R32" t="s">
        <v>258</v>
      </c>
      <c r="S32" t="s">
        <v>259</v>
      </c>
      <c r="T32" t="s">
        <v>260</v>
      </c>
      <c r="U32" t="s">
        <v>266</v>
      </c>
      <c r="V32" t="s">
        <v>318</v>
      </c>
      <c r="Y32" t="s">
        <v>52</v>
      </c>
      <c r="AB32" t="s">
        <v>319</v>
      </c>
      <c r="AC32" t="s">
        <v>319</v>
      </c>
      <c r="AD32" t="s">
        <v>320</v>
      </c>
      <c r="AE32" t="s">
        <v>321</v>
      </c>
    </row>
    <row r="33" spans="1:31">
      <c r="A33" t="s">
        <v>27</v>
      </c>
      <c r="B33" t="str">
        <f t="shared" si="0"/>
        <v>Askerton CastleFY27Restore</v>
      </c>
      <c r="C33" t="s">
        <v>106</v>
      </c>
      <c r="D33" t="s">
        <v>98</v>
      </c>
      <c r="F33" t="s">
        <v>175</v>
      </c>
      <c r="G33">
        <v>0.05</v>
      </c>
      <c r="H33">
        <v>0</v>
      </c>
      <c r="I33" t="s">
        <v>220</v>
      </c>
      <c r="J33" t="s">
        <v>178</v>
      </c>
      <c r="K33" t="s">
        <v>179</v>
      </c>
      <c r="L33" t="s">
        <v>256</v>
      </c>
      <c r="M33" t="s">
        <v>257</v>
      </c>
      <c r="O33">
        <v>46113</v>
      </c>
      <c r="P33">
        <v>46477</v>
      </c>
      <c r="R33" t="s">
        <v>258</v>
      </c>
      <c r="S33" t="s">
        <v>259</v>
      </c>
      <c r="T33" t="s">
        <v>260</v>
      </c>
      <c r="U33" t="s">
        <v>267</v>
      </c>
      <c r="V33" t="s">
        <v>318</v>
      </c>
      <c r="Y33" t="s">
        <v>52</v>
      </c>
      <c r="AB33" t="s">
        <v>319</v>
      </c>
      <c r="AC33" t="s">
        <v>319</v>
      </c>
      <c r="AD33" t="s">
        <v>320</v>
      </c>
      <c r="AE33" t="s">
        <v>321</v>
      </c>
    </row>
    <row r="34" spans="1:31">
      <c r="A34" t="s">
        <v>27</v>
      </c>
      <c r="B34" t="str">
        <f t="shared" si="0"/>
        <v>Askerton CastleFY28Restore</v>
      </c>
      <c r="C34" t="s">
        <v>106</v>
      </c>
      <c r="D34" t="s">
        <v>99</v>
      </c>
      <c r="F34" t="s">
        <v>175</v>
      </c>
      <c r="G34">
        <v>0.05</v>
      </c>
      <c r="H34">
        <v>0</v>
      </c>
      <c r="I34" t="s">
        <v>220</v>
      </c>
      <c r="J34" t="s">
        <v>178</v>
      </c>
      <c r="K34" t="s">
        <v>179</v>
      </c>
      <c r="L34" t="s">
        <v>256</v>
      </c>
      <c r="M34" t="s">
        <v>257</v>
      </c>
      <c r="O34">
        <v>46478</v>
      </c>
      <c r="P34">
        <v>46843</v>
      </c>
      <c r="R34" t="s">
        <v>258</v>
      </c>
      <c r="S34" t="s">
        <v>259</v>
      </c>
      <c r="T34" t="s">
        <v>260</v>
      </c>
      <c r="U34" t="s">
        <v>268</v>
      </c>
      <c r="V34" t="s">
        <v>318</v>
      </c>
      <c r="Y34" t="s">
        <v>52</v>
      </c>
      <c r="AB34" t="s">
        <v>319</v>
      </c>
      <c r="AC34" t="s">
        <v>319</v>
      </c>
      <c r="AD34" t="s">
        <v>320</v>
      </c>
      <c r="AE34" t="s">
        <v>321</v>
      </c>
    </row>
    <row r="35" spans="1:31">
      <c r="A35" t="s">
        <v>28</v>
      </c>
      <c r="B35" t="str">
        <f t="shared" si="0"/>
        <v>BenthamFY24Restore</v>
      </c>
      <c r="C35" t="s">
        <v>107</v>
      </c>
      <c r="D35" t="s">
        <v>95</v>
      </c>
      <c r="F35" t="s">
        <v>175</v>
      </c>
      <c r="G35">
        <v>0.05</v>
      </c>
      <c r="H35">
        <v>0</v>
      </c>
      <c r="I35" t="s">
        <v>220</v>
      </c>
      <c r="J35" t="s">
        <v>178</v>
      </c>
      <c r="K35" t="s">
        <v>179</v>
      </c>
      <c r="L35" t="s">
        <v>256</v>
      </c>
      <c r="M35" t="s">
        <v>257</v>
      </c>
      <c r="O35">
        <v>45017</v>
      </c>
      <c r="P35">
        <v>45382</v>
      </c>
      <c r="R35" t="s">
        <v>258</v>
      </c>
      <c r="S35" t="s">
        <v>259</v>
      </c>
      <c r="T35" t="s">
        <v>260</v>
      </c>
      <c r="U35" t="s">
        <v>261</v>
      </c>
      <c r="V35" t="s">
        <v>322</v>
      </c>
      <c r="Y35" t="s">
        <v>52</v>
      </c>
      <c r="AB35" t="s">
        <v>323</v>
      </c>
      <c r="AC35" t="s">
        <v>323</v>
      </c>
      <c r="AD35" t="s">
        <v>324</v>
      </c>
      <c r="AE35" t="s">
        <v>325</v>
      </c>
    </row>
    <row r="36" spans="1:31">
      <c r="A36" t="s">
        <v>28</v>
      </c>
      <c r="B36" t="str">
        <f t="shared" si="0"/>
        <v>BenthamFY25Restore</v>
      </c>
      <c r="C36" t="s">
        <v>107</v>
      </c>
      <c r="D36" t="s">
        <v>96</v>
      </c>
      <c r="F36" t="s">
        <v>175</v>
      </c>
      <c r="G36">
        <v>0.05</v>
      </c>
      <c r="H36">
        <v>0</v>
      </c>
      <c r="I36" t="s">
        <v>220</v>
      </c>
      <c r="J36" t="s">
        <v>178</v>
      </c>
      <c r="K36" t="s">
        <v>179</v>
      </c>
      <c r="L36" t="s">
        <v>256</v>
      </c>
      <c r="M36" t="s">
        <v>257</v>
      </c>
      <c r="O36">
        <v>45383</v>
      </c>
      <c r="P36">
        <v>45747</v>
      </c>
      <c r="R36" t="s">
        <v>258</v>
      </c>
      <c r="S36" t="s">
        <v>259</v>
      </c>
      <c r="T36" t="s">
        <v>260</v>
      </c>
      <c r="U36" t="s">
        <v>265</v>
      </c>
      <c r="V36" t="s">
        <v>322</v>
      </c>
      <c r="Y36" t="s">
        <v>52</v>
      </c>
      <c r="AB36" t="s">
        <v>323</v>
      </c>
      <c r="AC36" t="s">
        <v>323</v>
      </c>
      <c r="AD36" t="s">
        <v>324</v>
      </c>
      <c r="AE36" t="s">
        <v>325</v>
      </c>
    </row>
    <row r="37" spans="1:31">
      <c r="A37" t="s">
        <v>28</v>
      </c>
      <c r="B37" t="str">
        <f t="shared" si="0"/>
        <v>BenthamFY26Restore</v>
      </c>
      <c r="C37" t="s">
        <v>107</v>
      </c>
      <c r="D37" t="s">
        <v>97</v>
      </c>
      <c r="F37" t="s">
        <v>175</v>
      </c>
      <c r="G37">
        <v>0.05</v>
      </c>
      <c r="H37">
        <v>0</v>
      </c>
      <c r="I37" t="s">
        <v>220</v>
      </c>
      <c r="J37" t="s">
        <v>178</v>
      </c>
      <c r="K37" t="s">
        <v>179</v>
      </c>
      <c r="L37" t="s">
        <v>256</v>
      </c>
      <c r="M37" t="s">
        <v>257</v>
      </c>
      <c r="O37">
        <v>45748</v>
      </c>
      <c r="P37">
        <v>46112</v>
      </c>
      <c r="R37" t="s">
        <v>258</v>
      </c>
      <c r="S37" t="s">
        <v>259</v>
      </c>
      <c r="T37" t="s">
        <v>260</v>
      </c>
      <c r="U37" t="s">
        <v>266</v>
      </c>
      <c r="V37" t="s">
        <v>322</v>
      </c>
      <c r="Y37" t="s">
        <v>52</v>
      </c>
      <c r="AB37" t="s">
        <v>323</v>
      </c>
      <c r="AC37" t="s">
        <v>323</v>
      </c>
      <c r="AD37" t="s">
        <v>324</v>
      </c>
      <c r="AE37" t="s">
        <v>325</v>
      </c>
    </row>
    <row r="38" spans="1:31">
      <c r="A38" t="s">
        <v>28</v>
      </c>
      <c r="B38" t="str">
        <f t="shared" si="0"/>
        <v>BenthamFY27Restore</v>
      </c>
      <c r="C38" t="s">
        <v>107</v>
      </c>
      <c r="D38" t="s">
        <v>98</v>
      </c>
      <c r="F38" t="s">
        <v>175</v>
      </c>
      <c r="G38">
        <v>0.05</v>
      </c>
      <c r="H38">
        <v>0</v>
      </c>
      <c r="I38" t="s">
        <v>220</v>
      </c>
      <c r="J38" t="s">
        <v>178</v>
      </c>
      <c r="K38" t="s">
        <v>179</v>
      </c>
      <c r="L38" t="s">
        <v>256</v>
      </c>
      <c r="M38" t="s">
        <v>257</v>
      </c>
      <c r="O38">
        <v>46113</v>
      </c>
      <c r="P38">
        <v>46477</v>
      </c>
      <c r="R38" t="s">
        <v>258</v>
      </c>
      <c r="S38" t="s">
        <v>259</v>
      </c>
      <c r="T38" t="s">
        <v>260</v>
      </c>
      <c r="U38" t="s">
        <v>267</v>
      </c>
      <c r="V38" t="s">
        <v>322</v>
      </c>
      <c r="Y38" t="s">
        <v>52</v>
      </c>
      <c r="AB38" t="s">
        <v>323</v>
      </c>
      <c r="AC38" t="s">
        <v>323</v>
      </c>
      <c r="AD38" t="s">
        <v>324</v>
      </c>
      <c r="AE38" t="s">
        <v>325</v>
      </c>
    </row>
    <row r="39" spans="1:31">
      <c r="A39" t="s">
        <v>28</v>
      </c>
      <c r="B39" t="str">
        <f t="shared" si="0"/>
        <v>BenthamFY28Restore</v>
      </c>
      <c r="C39" t="s">
        <v>107</v>
      </c>
      <c r="D39" t="s">
        <v>99</v>
      </c>
      <c r="F39" t="s">
        <v>175</v>
      </c>
      <c r="G39">
        <v>0.05</v>
      </c>
      <c r="H39">
        <v>0</v>
      </c>
      <c r="I39" t="s">
        <v>220</v>
      </c>
      <c r="J39" t="s">
        <v>178</v>
      </c>
      <c r="K39" t="s">
        <v>179</v>
      </c>
      <c r="L39" t="s">
        <v>256</v>
      </c>
      <c r="M39" t="s">
        <v>257</v>
      </c>
      <c r="O39">
        <v>46478</v>
      </c>
      <c r="P39">
        <v>46843</v>
      </c>
      <c r="R39" t="s">
        <v>258</v>
      </c>
      <c r="S39" t="s">
        <v>259</v>
      </c>
      <c r="T39" t="s">
        <v>260</v>
      </c>
      <c r="U39" t="s">
        <v>268</v>
      </c>
      <c r="V39" t="s">
        <v>322</v>
      </c>
      <c r="Y39" t="s">
        <v>52</v>
      </c>
      <c r="AB39" t="s">
        <v>323</v>
      </c>
      <c r="AC39" t="s">
        <v>323</v>
      </c>
      <c r="AD39" t="s">
        <v>324</v>
      </c>
      <c r="AE39" t="s">
        <v>325</v>
      </c>
    </row>
    <row r="40" spans="1:31">
      <c r="A40" t="s">
        <v>29</v>
      </c>
      <c r="B40" t="str">
        <f t="shared" si="0"/>
        <v>Bolton By BowlandW23/24Dynamic</v>
      </c>
      <c r="C40" t="s">
        <v>108</v>
      </c>
      <c r="D40" t="s">
        <v>49</v>
      </c>
      <c r="F40" t="s">
        <v>175</v>
      </c>
      <c r="G40">
        <v>0.05</v>
      </c>
      <c r="H40" t="s">
        <v>326</v>
      </c>
      <c r="I40" t="s">
        <v>220</v>
      </c>
      <c r="J40" t="s">
        <v>178</v>
      </c>
      <c r="K40" t="s">
        <v>179</v>
      </c>
      <c r="L40" t="s">
        <v>180</v>
      </c>
      <c r="M40" t="s">
        <v>196</v>
      </c>
      <c r="N40">
        <v>108</v>
      </c>
      <c r="O40">
        <v>45231</v>
      </c>
      <c r="P40">
        <v>45382</v>
      </c>
      <c r="Q40" t="s">
        <v>182</v>
      </c>
      <c r="R40" t="s">
        <v>291</v>
      </c>
      <c r="S40" t="s">
        <v>238</v>
      </c>
      <c r="T40" t="s">
        <v>200</v>
      </c>
      <c r="U40" t="s">
        <v>272</v>
      </c>
      <c r="V40" t="s">
        <v>327</v>
      </c>
      <c r="Y40" t="s">
        <v>53</v>
      </c>
      <c r="Z40" t="s">
        <v>294</v>
      </c>
      <c r="AA40" t="s">
        <v>241</v>
      </c>
      <c r="AB40" t="s">
        <v>328</v>
      </c>
      <c r="AC40" t="s">
        <v>329</v>
      </c>
      <c r="AD40" t="s">
        <v>330</v>
      </c>
      <c r="AE40" t="s">
        <v>331</v>
      </c>
    </row>
    <row r="41" spans="1:31">
      <c r="A41" t="s">
        <v>29</v>
      </c>
      <c r="B41" t="str">
        <f t="shared" si="0"/>
        <v>Bolton By BowlandW24/25Dynamic</v>
      </c>
      <c r="C41" t="s">
        <v>108</v>
      </c>
      <c r="D41" t="s">
        <v>88</v>
      </c>
      <c r="F41" t="s">
        <v>175</v>
      </c>
      <c r="G41">
        <v>0.05</v>
      </c>
      <c r="H41" t="s">
        <v>332</v>
      </c>
      <c r="I41" t="s">
        <v>220</v>
      </c>
      <c r="J41" t="s">
        <v>178</v>
      </c>
      <c r="K41" t="s">
        <v>179</v>
      </c>
      <c r="L41" t="s">
        <v>180</v>
      </c>
      <c r="M41" t="s">
        <v>196</v>
      </c>
      <c r="N41">
        <v>305</v>
      </c>
      <c r="O41">
        <v>45597</v>
      </c>
      <c r="P41">
        <v>45747</v>
      </c>
      <c r="Q41" t="s">
        <v>207</v>
      </c>
      <c r="R41" t="s">
        <v>198</v>
      </c>
      <c r="S41" t="s">
        <v>271</v>
      </c>
      <c r="T41" t="s">
        <v>200</v>
      </c>
      <c r="U41" t="s">
        <v>333</v>
      </c>
      <c r="V41" t="s">
        <v>334</v>
      </c>
      <c r="Y41" t="s">
        <v>53</v>
      </c>
      <c r="Z41" t="s">
        <v>202</v>
      </c>
      <c r="AA41" t="s">
        <v>275</v>
      </c>
      <c r="AB41" t="s">
        <v>328</v>
      </c>
      <c r="AC41" t="s">
        <v>329</v>
      </c>
      <c r="AD41" t="s">
        <v>330</v>
      </c>
      <c r="AE41" t="s">
        <v>331</v>
      </c>
    </row>
    <row r="42" spans="1:31">
      <c r="A42" t="s">
        <v>29</v>
      </c>
      <c r="B42" t="str">
        <f t="shared" si="0"/>
        <v>Bolton By BowlandW25/26Dynamic</v>
      </c>
      <c r="C42" t="s">
        <v>108</v>
      </c>
      <c r="D42" t="s">
        <v>90</v>
      </c>
      <c r="F42" t="s">
        <v>175</v>
      </c>
      <c r="G42">
        <v>0.05</v>
      </c>
      <c r="H42" t="s">
        <v>335</v>
      </c>
      <c r="I42" t="s">
        <v>220</v>
      </c>
      <c r="J42" t="s">
        <v>178</v>
      </c>
      <c r="K42" t="s">
        <v>179</v>
      </c>
      <c r="L42" t="s">
        <v>180</v>
      </c>
      <c r="M42" t="s">
        <v>196</v>
      </c>
      <c r="N42">
        <v>622</v>
      </c>
      <c r="O42">
        <v>45931</v>
      </c>
      <c r="P42">
        <v>46112</v>
      </c>
      <c r="Q42" t="s">
        <v>221</v>
      </c>
      <c r="R42" t="s">
        <v>222</v>
      </c>
      <c r="S42" t="s">
        <v>336</v>
      </c>
      <c r="T42" t="s">
        <v>200</v>
      </c>
      <c r="U42" t="s">
        <v>224</v>
      </c>
      <c r="V42" t="s">
        <v>337</v>
      </c>
      <c r="Y42" t="s">
        <v>53</v>
      </c>
      <c r="Z42" t="s">
        <v>226</v>
      </c>
      <c r="AA42" t="s">
        <v>338</v>
      </c>
      <c r="AB42" t="s">
        <v>328</v>
      </c>
      <c r="AC42" t="s">
        <v>329</v>
      </c>
      <c r="AD42" t="s">
        <v>330</v>
      </c>
      <c r="AE42" t="s">
        <v>331</v>
      </c>
    </row>
    <row r="43" spans="1:31">
      <c r="A43" t="s">
        <v>29</v>
      </c>
      <c r="B43" t="str">
        <f t="shared" si="0"/>
        <v>Bolton By BowlandW26/27Dynamic</v>
      </c>
      <c r="C43" t="s">
        <v>108</v>
      </c>
      <c r="D43" t="s">
        <v>92</v>
      </c>
      <c r="F43" t="s">
        <v>175</v>
      </c>
      <c r="G43">
        <v>0.05</v>
      </c>
      <c r="H43" t="s">
        <v>339</v>
      </c>
      <c r="I43" t="s">
        <v>220</v>
      </c>
      <c r="J43" t="s">
        <v>178</v>
      </c>
      <c r="K43" t="s">
        <v>179</v>
      </c>
      <c r="L43" t="s">
        <v>180</v>
      </c>
      <c r="M43" t="s">
        <v>196</v>
      </c>
      <c r="N43">
        <v>1155</v>
      </c>
      <c r="O43">
        <v>46296</v>
      </c>
      <c r="P43">
        <v>46477</v>
      </c>
      <c r="Q43" t="s">
        <v>237</v>
      </c>
      <c r="R43" t="s">
        <v>340</v>
      </c>
      <c r="S43" t="s">
        <v>341</v>
      </c>
      <c r="T43" t="s">
        <v>200</v>
      </c>
      <c r="U43" t="s">
        <v>239</v>
      </c>
      <c r="V43" t="s">
        <v>342</v>
      </c>
      <c r="Y43" t="s">
        <v>53</v>
      </c>
      <c r="Z43" t="s">
        <v>343</v>
      </c>
      <c r="AA43" t="s">
        <v>344</v>
      </c>
      <c r="AB43" t="s">
        <v>328</v>
      </c>
      <c r="AC43" t="s">
        <v>329</v>
      </c>
      <c r="AD43" t="s">
        <v>330</v>
      </c>
      <c r="AE43" t="s">
        <v>331</v>
      </c>
    </row>
    <row r="44" spans="1:31">
      <c r="A44" t="s">
        <v>29</v>
      </c>
      <c r="B44" t="str">
        <f t="shared" si="0"/>
        <v>Bolton By BowlandW27/28Secure</v>
      </c>
      <c r="C44" t="s">
        <v>110</v>
      </c>
      <c r="D44" t="s">
        <v>94</v>
      </c>
      <c r="F44" t="s">
        <v>175</v>
      </c>
      <c r="G44">
        <v>0.05</v>
      </c>
      <c r="H44" t="s">
        <v>345</v>
      </c>
      <c r="I44" t="s">
        <v>220</v>
      </c>
      <c r="J44" t="s">
        <v>178</v>
      </c>
      <c r="K44" t="s">
        <v>179</v>
      </c>
      <c r="L44" t="s">
        <v>256</v>
      </c>
      <c r="M44" t="s">
        <v>257</v>
      </c>
      <c r="N44">
        <v>1758</v>
      </c>
      <c r="O44">
        <v>46661</v>
      </c>
      <c r="P44">
        <v>46843</v>
      </c>
      <c r="Q44" t="s">
        <v>250</v>
      </c>
      <c r="R44" t="s">
        <v>346</v>
      </c>
      <c r="S44" t="s">
        <v>292</v>
      </c>
      <c r="T44" t="s">
        <v>260</v>
      </c>
      <c r="U44" t="s">
        <v>252</v>
      </c>
      <c r="V44" t="s">
        <v>347</v>
      </c>
      <c r="Y44" t="s">
        <v>50</v>
      </c>
      <c r="Z44" t="s">
        <v>348</v>
      </c>
      <c r="AA44" t="s">
        <v>295</v>
      </c>
      <c r="AB44" t="s">
        <v>328</v>
      </c>
      <c r="AC44" t="s">
        <v>329</v>
      </c>
      <c r="AD44" t="s">
        <v>330</v>
      </c>
      <c r="AE44" t="s">
        <v>349</v>
      </c>
    </row>
    <row r="45" spans="1:31">
      <c r="A45" t="s">
        <v>29</v>
      </c>
      <c r="B45" t="str">
        <f t="shared" si="0"/>
        <v>Bolton By BowlandFY24Restore</v>
      </c>
      <c r="C45" t="s">
        <v>109</v>
      </c>
      <c r="D45" t="s">
        <v>95</v>
      </c>
      <c r="F45" t="s">
        <v>175</v>
      </c>
      <c r="G45">
        <v>0.05</v>
      </c>
      <c r="H45">
        <v>0</v>
      </c>
      <c r="I45" t="s">
        <v>220</v>
      </c>
      <c r="J45" t="s">
        <v>178</v>
      </c>
      <c r="K45" t="s">
        <v>179</v>
      </c>
      <c r="L45" t="s">
        <v>256</v>
      </c>
      <c r="M45" t="s">
        <v>257</v>
      </c>
      <c r="O45">
        <v>45017</v>
      </c>
      <c r="P45">
        <v>45382</v>
      </c>
      <c r="R45" t="s">
        <v>258</v>
      </c>
      <c r="S45" t="s">
        <v>259</v>
      </c>
      <c r="T45" t="s">
        <v>260</v>
      </c>
      <c r="U45" t="s">
        <v>261</v>
      </c>
      <c r="V45" t="s">
        <v>350</v>
      </c>
      <c r="Y45" t="s">
        <v>52</v>
      </c>
      <c r="AB45" t="s">
        <v>351</v>
      </c>
      <c r="AC45" t="s">
        <v>351</v>
      </c>
      <c r="AD45" t="s">
        <v>330</v>
      </c>
      <c r="AE45" t="s">
        <v>352</v>
      </c>
    </row>
    <row r="46" spans="1:31">
      <c r="A46" t="s">
        <v>29</v>
      </c>
      <c r="B46" t="str">
        <f t="shared" si="0"/>
        <v>Bolton By BowlandFY25Restore</v>
      </c>
      <c r="C46" t="s">
        <v>109</v>
      </c>
      <c r="D46" t="s">
        <v>96</v>
      </c>
      <c r="F46" t="s">
        <v>175</v>
      </c>
      <c r="G46">
        <v>0.05</v>
      </c>
      <c r="H46">
        <v>0</v>
      </c>
      <c r="I46" t="s">
        <v>220</v>
      </c>
      <c r="J46" t="s">
        <v>178</v>
      </c>
      <c r="K46" t="s">
        <v>179</v>
      </c>
      <c r="L46" t="s">
        <v>256</v>
      </c>
      <c r="M46" t="s">
        <v>257</v>
      </c>
      <c r="O46">
        <v>45383</v>
      </c>
      <c r="P46">
        <v>45747</v>
      </c>
      <c r="R46" t="s">
        <v>258</v>
      </c>
      <c r="S46" t="s">
        <v>259</v>
      </c>
      <c r="T46" t="s">
        <v>260</v>
      </c>
      <c r="U46" t="s">
        <v>265</v>
      </c>
      <c r="V46" t="s">
        <v>350</v>
      </c>
      <c r="Y46" t="s">
        <v>52</v>
      </c>
      <c r="AB46" t="s">
        <v>351</v>
      </c>
      <c r="AC46" t="s">
        <v>351</v>
      </c>
      <c r="AD46" t="s">
        <v>330</v>
      </c>
      <c r="AE46" t="s">
        <v>352</v>
      </c>
    </row>
    <row r="47" spans="1:31">
      <c r="A47" t="s">
        <v>29</v>
      </c>
      <c r="B47" t="str">
        <f t="shared" si="0"/>
        <v>Bolton By BowlandFY26Restore</v>
      </c>
      <c r="C47" t="s">
        <v>109</v>
      </c>
      <c r="D47" t="s">
        <v>97</v>
      </c>
      <c r="F47" t="s">
        <v>175</v>
      </c>
      <c r="G47">
        <v>0.05</v>
      </c>
      <c r="H47">
        <v>0</v>
      </c>
      <c r="I47" t="s">
        <v>220</v>
      </c>
      <c r="J47" t="s">
        <v>178</v>
      </c>
      <c r="K47" t="s">
        <v>179</v>
      </c>
      <c r="L47" t="s">
        <v>256</v>
      </c>
      <c r="M47" t="s">
        <v>257</v>
      </c>
      <c r="O47">
        <v>45748</v>
      </c>
      <c r="P47">
        <v>46112</v>
      </c>
      <c r="R47" t="s">
        <v>258</v>
      </c>
      <c r="S47" t="s">
        <v>259</v>
      </c>
      <c r="T47" t="s">
        <v>260</v>
      </c>
      <c r="U47" t="s">
        <v>266</v>
      </c>
      <c r="V47" t="s">
        <v>350</v>
      </c>
      <c r="Y47" t="s">
        <v>52</v>
      </c>
      <c r="AB47" t="s">
        <v>351</v>
      </c>
      <c r="AC47" t="s">
        <v>351</v>
      </c>
      <c r="AD47" t="s">
        <v>330</v>
      </c>
      <c r="AE47" t="s">
        <v>352</v>
      </c>
    </row>
    <row r="48" spans="1:31">
      <c r="A48" t="s">
        <v>29</v>
      </c>
      <c r="B48" t="str">
        <f t="shared" si="0"/>
        <v>Bolton By BowlandFY27Restore</v>
      </c>
      <c r="C48" t="s">
        <v>109</v>
      </c>
      <c r="D48" t="s">
        <v>98</v>
      </c>
      <c r="F48" t="s">
        <v>175</v>
      </c>
      <c r="G48">
        <v>0.05</v>
      </c>
      <c r="H48">
        <v>0</v>
      </c>
      <c r="I48" t="s">
        <v>220</v>
      </c>
      <c r="J48" t="s">
        <v>178</v>
      </c>
      <c r="K48" t="s">
        <v>179</v>
      </c>
      <c r="L48" t="s">
        <v>256</v>
      </c>
      <c r="M48" t="s">
        <v>257</v>
      </c>
      <c r="O48">
        <v>46113</v>
      </c>
      <c r="P48">
        <v>46477</v>
      </c>
      <c r="R48" t="s">
        <v>258</v>
      </c>
      <c r="S48" t="s">
        <v>259</v>
      </c>
      <c r="T48" t="s">
        <v>260</v>
      </c>
      <c r="U48" t="s">
        <v>267</v>
      </c>
      <c r="V48" t="s">
        <v>350</v>
      </c>
      <c r="Y48" t="s">
        <v>52</v>
      </c>
      <c r="AB48" t="s">
        <v>351</v>
      </c>
      <c r="AC48" t="s">
        <v>351</v>
      </c>
      <c r="AD48" t="s">
        <v>330</v>
      </c>
      <c r="AE48" t="s">
        <v>352</v>
      </c>
    </row>
    <row r="49" spans="1:31">
      <c r="A49" t="s">
        <v>29</v>
      </c>
      <c r="B49" t="str">
        <f t="shared" si="0"/>
        <v>Bolton By BowlandFY28Restore</v>
      </c>
      <c r="C49" t="s">
        <v>109</v>
      </c>
      <c r="D49" t="s">
        <v>99</v>
      </c>
      <c r="F49" t="s">
        <v>175</v>
      </c>
      <c r="G49">
        <v>0.05</v>
      </c>
      <c r="H49">
        <v>0</v>
      </c>
      <c r="I49" t="s">
        <v>220</v>
      </c>
      <c r="J49" t="s">
        <v>178</v>
      </c>
      <c r="K49" t="s">
        <v>179</v>
      </c>
      <c r="L49" t="s">
        <v>256</v>
      </c>
      <c r="M49" t="s">
        <v>257</v>
      </c>
      <c r="O49">
        <v>46478</v>
      </c>
      <c r="P49">
        <v>46843</v>
      </c>
      <c r="R49" t="s">
        <v>258</v>
      </c>
      <c r="S49" t="s">
        <v>259</v>
      </c>
      <c r="T49" t="s">
        <v>260</v>
      </c>
      <c r="U49" t="s">
        <v>268</v>
      </c>
      <c r="V49" t="s">
        <v>350</v>
      </c>
      <c r="Y49" t="s">
        <v>52</v>
      </c>
      <c r="AB49" t="s">
        <v>351</v>
      </c>
      <c r="AC49" t="s">
        <v>351</v>
      </c>
      <c r="AD49" t="s">
        <v>330</v>
      </c>
      <c r="AE49" t="s">
        <v>352</v>
      </c>
    </row>
    <row r="50" spans="1:31">
      <c r="A50" t="s">
        <v>82</v>
      </c>
      <c r="B50" t="str">
        <f t="shared" si="0"/>
        <v>Catterall WaterworksW23/24Dynamic</v>
      </c>
      <c r="C50" t="s">
        <v>111</v>
      </c>
      <c r="D50" t="s">
        <v>49</v>
      </c>
      <c r="F50" t="s">
        <v>175</v>
      </c>
      <c r="G50">
        <v>0.05</v>
      </c>
      <c r="H50" t="s">
        <v>353</v>
      </c>
      <c r="I50" t="s">
        <v>354</v>
      </c>
      <c r="J50" t="s">
        <v>178</v>
      </c>
      <c r="K50" t="s">
        <v>179</v>
      </c>
      <c r="L50" t="s">
        <v>180</v>
      </c>
      <c r="M50" t="s">
        <v>196</v>
      </c>
      <c r="N50">
        <v>71</v>
      </c>
      <c r="O50">
        <v>45200</v>
      </c>
      <c r="P50">
        <v>45382</v>
      </c>
      <c r="Q50" t="s">
        <v>182</v>
      </c>
      <c r="R50" t="s">
        <v>198</v>
      </c>
      <c r="S50" t="s">
        <v>238</v>
      </c>
      <c r="T50" t="s">
        <v>200</v>
      </c>
      <c r="U50" t="s">
        <v>186</v>
      </c>
      <c r="V50" t="s">
        <v>355</v>
      </c>
      <c r="X50" t="s">
        <v>82</v>
      </c>
      <c r="Y50" t="s">
        <v>53</v>
      </c>
      <c r="Z50" t="s">
        <v>202</v>
      </c>
      <c r="AA50" t="s">
        <v>241</v>
      </c>
      <c r="AB50" t="s">
        <v>356</v>
      </c>
      <c r="AC50" t="s">
        <v>357</v>
      </c>
      <c r="AD50" t="s">
        <v>358</v>
      </c>
      <c r="AE50" t="s">
        <v>359</v>
      </c>
    </row>
    <row r="51" spans="1:31">
      <c r="A51" t="s">
        <v>82</v>
      </c>
      <c r="B51" t="str">
        <f t="shared" si="0"/>
        <v>Catterall WaterworksS24Dynamic</v>
      </c>
      <c r="C51" t="s">
        <v>111</v>
      </c>
      <c r="D51" t="s">
        <v>87</v>
      </c>
      <c r="F51" t="s">
        <v>175</v>
      </c>
      <c r="G51">
        <v>0.05</v>
      </c>
      <c r="H51" t="s">
        <v>176</v>
      </c>
      <c r="I51" t="s">
        <v>360</v>
      </c>
      <c r="J51" t="s">
        <v>178</v>
      </c>
      <c r="K51" t="s">
        <v>179</v>
      </c>
      <c r="L51" t="s">
        <v>180</v>
      </c>
      <c r="M51" t="s">
        <v>181</v>
      </c>
      <c r="N51">
        <v>33</v>
      </c>
      <c r="O51">
        <v>45383</v>
      </c>
      <c r="P51">
        <v>45504</v>
      </c>
      <c r="Q51" t="s">
        <v>197</v>
      </c>
      <c r="R51" t="s">
        <v>361</v>
      </c>
      <c r="S51" t="s">
        <v>223</v>
      </c>
      <c r="T51" t="s">
        <v>185</v>
      </c>
      <c r="U51" t="s">
        <v>362</v>
      </c>
      <c r="V51" t="s">
        <v>363</v>
      </c>
      <c r="X51" t="s">
        <v>82</v>
      </c>
      <c r="Y51" t="s">
        <v>53</v>
      </c>
      <c r="Z51" t="s">
        <v>364</v>
      </c>
      <c r="AA51" t="s">
        <v>227</v>
      </c>
      <c r="AB51" t="s">
        <v>356</v>
      </c>
      <c r="AC51" t="s">
        <v>365</v>
      </c>
      <c r="AD51" t="s">
        <v>358</v>
      </c>
      <c r="AE51" t="s">
        <v>359</v>
      </c>
    </row>
    <row r="52" spans="1:31">
      <c r="A52" t="s">
        <v>82</v>
      </c>
      <c r="B52" t="str">
        <f t="shared" si="0"/>
        <v>Catterall WaterworksW24/25Dynamic</v>
      </c>
      <c r="C52" t="s">
        <v>111</v>
      </c>
      <c r="D52" t="s">
        <v>88</v>
      </c>
      <c r="F52" t="s">
        <v>175</v>
      </c>
      <c r="G52">
        <v>0.05</v>
      </c>
      <c r="H52" t="s">
        <v>366</v>
      </c>
      <c r="I52" t="s">
        <v>360</v>
      </c>
      <c r="J52" t="s">
        <v>178</v>
      </c>
      <c r="K52" t="s">
        <v>179</v>
      </c>
      <c r="L52" t="s">
        <v>180</v>
      </c>
      <c r="M52" t="s">
        <v>196</v>
      </c>
      <c r="N52">
        <v>143</v>
      </c>
      <c r="O52">
        <v>45566</v>
      </c>
      <c r="P52">
        <v>45747</v>
      </c>
      <c r="Q52" t="s">
        <v>207</v>
      </c>
      <c r="R52" t="s">
        <v>198</v>
      </c>
      <c r="S52" t="s">
        <v>238</v>
      </c>
      <c r="T52" t="s">
        <v>200</v>
      </c>
      <c r="U52" t="s">
        <v>209</v>
      </c>
      <c r="V52" t="s">
        <v>342</v>
      </c>
      <c r="X52" t="s">
        <v>82</v>
      </c>
      <c r="Y52" t="s">
        <v>53</v>
      </c>
      <c r="Z52" t="s">
        <v>202</v>
      </c>
      <c r="AA52" t="s">
        <v>241</v>
      </c>
      <c r="AB52" t="s">
        <v>356</v>
      </c>
      <c r="AC52" t="s">
        <v>367</v>
      </c>
      <c r="AD52" t="s">
        <v>358</v>
      </c>
      <c r="AE52" t="s">
        <v>359</v>
      </c>
    </row>
    <row r="53" spans="1:31">
      <c r="A53" t="s">
        <v>82</v>
      </c>
      <c r="B53" t="str">
        <f t="shared" si="0"/>
        <v>Catterall WaterworksS25Dynamic</v>
      </c>
      <c r="C53" t="s">
        <v>111</v>
      </c>
      <c r="D53" t="s">
        <v>89</v>
      </c>
      <c r="F53" t="s">
        <v>175</v>
      </c>
      <c r="G53">
        <v>0.05</v>
      </c>
      <c r="H53" t="s">
        <v>176</v>
      </c>
      <c r="I53" t="s">
        <v>214</v>
      </c>
      <c r="J53" t="s">
        <v>178</v>
      </c>
      <c r="K53" t="s">
        <v>179</v>
      </c>
      <c r="L53" t="s">
        <v>180</v>
      </c>
      <c r="M53" t="s">
        <v>181</v>
      </c>
      <c r="N53">
        <v>33</v>
      </c>
      <c r="O53">
        <v>45748</v>
      </c>
      <c r="P53">
        <v>45869</v>
      </c>
      <c r="Q53" t="s">
        <v>215</v>
      </c>
      <c r="R53" t="s">
        <v>361</v>
      </c>
      <c r="S53" t="s">
        <v>223</v>
      </c>
      <c r="T53" t="s">
        <v>185</v>
      </c>
      <c r="U53" t="s">
        <v>368</v>
      </c>
      <c r="V53" t="s">
        <v>363</v>
      </c>
      <c r="X53" t="s">
        <v>82</v>
      </c>
      <c r="Y53" t="s">
        <v>53</v>
      </c>
      <c r="Z53" t="s">
        <v>364</v>
      </c>
      <c r="AA53" t="s">
        <v>227</v>
      </c>
      <c r="AB53" t="s">
        <v>356</v>
      </c>
      <c r="AC53" t="s">
        <v>365</v>
      </c>
      <c r="AD53" t="s">
        <v>358</v>
      </c>
      <c r="AE53" t="s">
        <v>359</v>
      </c>
    </row>
    <row r="54" spans="1:31">
      <c r="A54" t="s">
        <v>82</v>
      </c>
      <c r="B54" t="str">
        <f t="shared" si="0"/>
        <v>Catterall WaterworksW25/26Dynamic</v>
      </c>
      <c r="C54" t="s">
        <v>111</v>
      </c>
      <c r="D54" t="s">
        <v>90</v>
      </c>
      <c r="F54" t="s">
        <v>175</v>
      </c>
      <c r="G54">
        <v>0.05</v>
      </c>
      <c r="H54" t="s">
        <v>366</v>
      </c>
      <c r="I54" t="s">
        <v>214</v>
      </c>
      <c r="J54" t="s">
        <v>178</v>
      </c>
      <c r="K54" t="s">
        <v>179</v>
      </c>
      <c r="L54" t="s">
        <v>180</v>
      </c>
      <c r="M54" t="s">
        <v>196</v>
      </c>
      <c r="N54">
        <v>143</v>
      </c>
      <c r="O54">
        <v>45931</v>
      </c>
      <c r="P54">
        <v>46112</v>
      </c>
      <c r="Q54" t="s">
        <v>221</v>
      </c>
      <c r="R54" t="s">
        <v>198</v>
      </c>
      <c r="S54" t="s">
        <v>238</v>
      </c>
      <c r="T54" t="s">
        <v>200</v>
      </c>
      <c r="U54" t="s">
        <v>224</v>
      </c>
      <c r="V54" t="s">
        <v>342</v>
      </c>
      <c r="X54" t="s">
        <v>82</v>
      </c>
      <c r="Y54" t="s">
        <v>53</v>
      </c>
      <c r="Z54" t="s">
        <v>202</v>
      </c>
      <c r="AA54" t="s">
        <v>241</v>
      </c>
      <c r="AB54" t="s">
        <v>356</v>
      </c>
      <c r="AC54" t="s">
        <v>367</v>
      </c>
      <c r="AD54" t="s">
        <v>358</v>
      </c>
      <c r="AE54" t="s">
        <v>359</v>
      </c>
    </row>
    <row r="55" spans="1:31">
      <c r="A55" t="s">
        <v>82</v>
      </c>
      <c r="B55" t="str">
        <f t="shared" si="0"/>
        <v>Catterall WaterworksS26Dynamic</v>
      </c>
      <c r="C55" t="s">
        <v>111</v>
      </c>
      <c r="D55" t="s">
        <v>91</v>
      </c>
      <c r="F55" t="s">
        <v>175</v>
      </c>
      <c r="G55">
        <v>0.05</v>
      </c>
      <c r="H55" t="s">
        <v>314</v>
      </c>
      <c r="I55" t="s">
        <v>230</v>
      </c>
      <c r="J55" t="s">
        <v>178</v>
      </c>
      <c r="K55" t="s">
        <v>179</v>
      </c>
      <c r="L55" t="s">
        <v>180</v>
      </c>
      <c r="M55" t="s">
        <v>181</v>
      </c>
      <c r="N55">
        <v>35</v>
      </c>
      <c r="O55">
        <v>46113</v>
      </c>
      <c r="P55">
        <v>46234</v>
      </c>
      <c r="Q55" t="s">
        <v>231</v>
      </c>
      <c r="R55" t="s">
        <v>361</v>
      </c>
      <c r="S55" t="s">
        <v>223</v>
      </c>
      <c r="T55" t="s">
        <v>185</v>
      </c>
      <c r="U55" t="s">
        <v>369</v>
      </c>
      <c r="V55" t="s">
        <v>370</v>
      </c>
      <c r="X55" t="s">
        <v>82</v>
      </c>
      <c r="Y55" t="s">
        <v>53</v>
      </c>
      <c r="Z55" t="s">
        <v>364</v>
      </c>
      <c r="AA55" t="s">
        <v>227</v>
      </c>
      <c r="AB55" t="s">
        <v>356</v>
      </c>
      <c r="AC55" t="s">
        <v>371</v>
      </c>
      <c r="AD55" t="s">
        <v>358</v>
      </c>
      <c r="AE55" t="s">
        <v>359</v>
      </c>
    </row>
    <row r="56" spans="1:31">
      <c r="A56" t="s">
        <v>82</v>
      </c>
      <c r="B56" t="str">
        <f t="shared" si="0"/>
        <v>Catterall WaterworksW26/27Dynamic</v>
      </c>
      <c r="C56" t="s">
        <v>111</v>
      </c>
      <c r="D56" t="s">
        <v>92</v>
      </c>
      <c r="F56" t="s">
        <v>175</v>
      </c>
      <c r="G56">
        <v>0.05</v>
      </c>
      <c r="H56" t="s">
        <v>372</v>
      </c>
      <c r="I56" t="s">
        <v>230</v>
      </c>
      <c r="J56" t="s">
        <v>178</v>
      </c>
      <c r="K56" t="s">
        <v>179</v>
      </c>
      <c r="L56" t="s">
        <v>180</v>
      </c>
      <c r="M56" t="s">
        <v>196</v>
      </c>
      <c r="N56">
        <v>150</v>
      </c>
      <c r="O56">
        <v>46296</v>
      </c>
      <c r="P56">
        <v>46477</v>
      </c>
      <c r="Q56" t="s">
        <v>237</v>
      </c>
      <c r="R56" t="s">
        <v>198</v>
      </c>
      <c r="S56" t="s">
        <v>238</v>
      </c>
      <c r="T56" t="s">
        <v>200</v>
      </c>
      <c r="U56" t="s">
        <v>239</v>
      </c>
      <c r="V56" t="s">
        <v>373</v>
      </c>
      <c r="X56" t="s">
        <v>82</v>
      </c>
      <c r="Y56" t="s">
        <v>53</v>
      </c>
      <c r="Z56" t="s">
        <v>202</v>
      </c>
      <c r="AA56" t="s">
        <v>241</v>
      </c>
      <c r="AB56" t="s">
        <v>356</v>
      </c>
      <c r="AC56" t="s">
        <v>374</v>
      </c>
      <c r="AD56" t="s">
        <v>358</v>
      </c>
      <c r="AE56" t="s">
        <v>359</v>
      </c>
    </row>
    <row r="57" spans="1:31">
      <c r="A57" t="s">
        <v>82</v>
      </c>
      <c r="B57" t="str">
        <f t="shared" si="0"/>
        <v>Catterall WaterworksS27Dynamic</v>
      </c>
      <c r="C57" t="s">
        <v>111</v>
      </c>
      <c r="D57" t="s">
        <v>93</v>
      </c>
      <c r="F57" t="s">
        <v>175</v>
      </c>
      <c r="G57">
        <v>0.05</v>
      </c>
      <c r="H57" t="s">
        <v>375</v>
      </c>
      <c r="I57" t="s">
        <v>244</v>
      </c>
      <c r="J57" t="s">
        <v>178</v>
      </c>
      <c r="K57" t="s">
        <v>179</v>
      </c>
      <c r="L57" t="s">
        <v>180</v>
      </c>
      <c r="M57" t="s">
        <v>196</v>
      </c>
      <c r="N57">
        <v>59</v>
      </c>
      <c r="O57">
        <v>46478</v>
      </c>
      <c r="P57">
        <v>46630</v>
      </c>
      <c r="Q57" t="s">
        <v>245</v>
      </c>
      <c r="R57" t="s">
        <v>291</v>
      </c>
      <c r="S57" t="s">
        <v>223</v>
      </c>
      <c r="T57" t="s">
        <v>200</v>
      </c>
      <c r="U57" t="s">
        <v>376</v>
      </c>
      <c r="V57" t="s">
        <v>337</v>
      </c>
      <c r="X57" t="s">
        <v>82</v>
      </c>
      <c r="Y57" t="s">
        <v>53</v>
      </c>
      <c r="Z57" t="s">
        <v>294</v>
      </c>
      <c r="AA57" t="s">
        <v>227</v>
      </c>
      <c r="AB57" t="s">
        <v>356</v>
      </c>
      <c r="AC57" t="s">
        <v>377</v>
      </c>
      <c r="AD57" t="s">
        <v>358</v>
      </c>
      <c r="AE57" t="s">
        <v>359</v>
      </c>
    </row>
    <row r="58" spans="1:31">
      <c r="A58" t="s">
        <v>82</v>
      </c>
      <c r="B58" t="str">
        <f t="shared" si="0"/>
        <v>Catterall WaterworksW27/28Dynamic</v>
      </c>
      <c r="C58" t="s">
        <v>111</v>
      </c>
      <c r="D58" t="s">
        <v>94</v>
      </c>
      <c r="F58" t="s">
        <v>175</v>
      </c>
      <c r="G58">
        <v>0.05</v>
      </c>
      <c r="H58" t="s">
        <v>378</v>
      </c>
      <c r="I58" t="s">
        <v>220</v>
      </c>
      <c r="J58" t="s">
        <v>178</v>
      </c>
      <c r="K58" t="s">
        <v>179</v>
      </c>
      <c r="L58" t="s">
        <v>180</v>
      </c>
      <c r="M58" t="s">
        <v>196</v>
      </c>
      <c r="N58">
        <v>205</v>
      </c>
      <c r="O58">
        <v>46661</v>
      </c>
      <c r="P58">
        <v>46843</v>
      </c>
      <c r="Q58" t="s">
        <v>250</v>
      </c>
      <c r="R58" t="s">
        <v>183</v>
      </c>
      <c r="S58" t="s">
        <v>271</v>
      </c>
      <c r="T58" t="s">
        <v>200</v>
      </c>
      <c r="U58" t="s">
        <v>252</v>
      </c>
      <c r="V58" t="s">
        <v>379</v>
      </c>
      <c r="X58" t="s">
        <v>82</v>
      </c>
      <c r="Y58" t="s">
        <v>53</v>
      </c>
      <c r="Z58" t="s">
        <v>188</v>
      </c>
      <c r="AA58" t="s">
        <v>275</v>
      </c>
      <c r="AB58" t="s">
        <v>356</v>
      </c>
      <c r="AC58" t="s">
        <v>380</v>
      </c>
      <c r="AD58" t="s">
        <v>358</v>
      </c>
      <c r="AE58" t="s">
        <v>359</v>
      </c>
    </row>
    <row r="59" spans="1:31">
      <c r="A59" t="s">
        <v>82</v>
      </c>
      <c r="B59" t="str">
        <f t="shared" si="0"/>
        <v>Catterall WaterworksFY24Restore</v>
      </c>
      <c r="C59" t="s">
        <v>112</v>
      </c>
      <c r="D59" t="s">
        <v>95</v>
      </c>
      <c r="F59" t="s">
        <v>175</v>
      </c>
      <c r="G59">
        <v>0.05</v>
      </c>
      <c r="H59">
        <v>0</v>
      </c>
      <c r="I59" t="s">
        <v>220</v>
      </c>
      <c r="J59" t="s">
        <v>178</v>
      </c>
      <c r="K59" t="s">
        <v>179</v>
      </c>
      <c r="L59" t="s">
        <v>256</v>
      </c>
      <c r="M59" t="s">
        <v>257</v>
      </c>
      <c r="O59">
        <v>45017</v>
      </c>
      <c r="P59">
        <v>45382</v>
      </c>
      <c r="R59" t="s">
        <v>258</v>
      </c>
      <c r="S59" t="s">
        <v>259</v>
      </c>
      <c r="T59" t="s">
        <v>260</v>
      </c>
      <c r="U59" t="s">
        <v>261</v>
      </c>
      <c r="V59" t="s">
        <v>381</v>
      </c>
      <c r="Y59" t="s">
        <v>52</v>
      </c>
      <c r="AB59" t="s">
        <v>382</v>
      </c>
      <c r="AC59" t="s">
        <v>382</v>
      </c>
      <c r="AD59" t="s">
        <v>358</v>
      </c>
      <c r="AE59" t="s">
        <v>383</v>
      </c>
    </row>
    <row r="60" spans="1:31">
      <c r="A60" t="s">
        <v>82</v>
      </c>
      <c r="B60" t="str">
        <f t="shared" si="0"/>
        <v>Catterall WaterworksFY25Restore</v>
      </c>
      <c r="C60" t="s">
        <v>112</v>
      </c>
      <c r="D60" t="s">
        <v>96</v>
      </c>
      <c r="F60" t="s">
        <v>175</v>
      </c>
      <c r="G60">
        <v>0.05</v>
      </c>
      <c r="H60">
        <v>0</v>
      </c>
      <c r="I60" t="s">
        <v>220</v>
      </c>
      <c r="J60" t="s">
        <v>178</v>
      </c>
      <c r="K60" t="s">
        <v>179</v>
      </c>
      <c r="L60" t="s">
        <v>256</v>
      </c>
      <c r="M60" t="s">
        <v>257</v>
      </c>
      <c r="O60">
        <v>45383</v>
      </c>
      <c r="P60">
        <v>45747</v>
      </c>
      <c r="R60" t="s">
        <v>258</v>
      </c>
      <c r="S60" t="s">
        <v>259</v>
      </c>
      <c r="T60" t="s">
        <v>260</v>
      </c>
      <c r="U60" t="s">
        <v>265</v>
      </c>
      <c r="V60" t="s">
        <v>381</v>
      </c>
      <c r="Y60" t="s">
        <v>52</v>
      </c>
      <c r="AB60" t="s">
        <v>382</v>
      </c>
      <c r="AC60" t="s">
        <v>382</v>
      </c>
      <c r="AD60" t="s">
        <v>358</v>
      </c>
      <c r="AE60" t="s">
        <v>383</v>
      </c>
    </row>
    <row r="61" spans="1:31">
      <c r="A61" t="s">
        <v>82</v>
      </c>
      <c r="B61" t="str">
        <f t="shared" si="0"/>
        <v>Catterall WaterworksFY26Restore</v>
      </c>
      <c r="C61" t="s">
        <v>112</v>
      </c>
      <c r="D61" t="s">
        <v>97</v>
      </c>
      <c r="F61" t="s">
        <v>175</v>
      </c>
      <c r="G61">
        <v>0.05</v>
      </c>
      <c r="H61">
        <v>0</v>
      </c>
      <c r="I61" t="s">
        <v>220</v>
      </c>
      <c r="J61" t="s">
        <v>178</v>
      </c>
      <c r="K61" t="s">
        <v>179</v>
      </c>
      <c r="L61" t="s">
        <v>256</v>
      </c>
      <c r="M61" t="s">
        <v>257</v>
      </c>
      <c r="O61">
        <v>45748</v>
      </c>
      <c r="P61">
        <v>46112</v>
      </c>
      <c r="R61" t="s">
        <v>258</v>
      </c>
      <c r="S61" t="s">
        <v>259</v>
      </c>
      <c r="T61" t="s">
        <v>260</v>
      </c>
      <c r="U61" t="s">
        <v>266</v>
      </c>
      <c r="V61" t="s">
        <v>381</v>
      </c>
      <c r="Y61" t="s">
        <v>52</v>
      </c>
      <c r="AB61" t="s">
        <v>382</v>
      </c>
      <c r="AC61" t="s">
        <v>382</v>
      </c>
      <c r="AD61" t="s">
        <v>358</v>
      </c>
      <c r="AE61" t="s">
        <v>383</v>
      </c>
    </row>
    <row r="62" spans="1:31">
      <c r="A62" t="s">
        <v>82</v>
      </c>
      <c r="B62" t="str">
        <f t="shared" si="0"/>
        <v>Catterall WaterworksFY27Restore</v>
      </c>
      <c r="C62" t="s">
        <v>112</v>
      </c>
      <c r="D62" t="s">
        <v>98</v>
      </c>
      <c r="F62" t="s">
        <v>175</v>
      </c>
      <c r="G62">
        <v>0.05</v>
      </c>
      <c r="H62">
        <v>0</v>
      </c>
      <c r="I62" t="s">
        <v>220</v>
      </c>
      <c r="J62" t="s">
        <v>178</v>
      </c>
      <c r="K62" t="s">
        <v>179</v>
      </c>
      <c r="L62" t="s">
        <v>256</v>
      </c>
      <c r="M62" t="s">
        <v>257</v>
      </c>
      <c r="O62">
        <v>46113</v>
      </c>
      <c r="P62">
        <v>46477</v>
      </c>
      <c r="R62" t="s">
        <v>258</v>
      </c>
      <c r="S62" t="s">
        <v>259</v>
      </c>
      <c r="T62" t="s">
        <v>260</v>
      </c>
      <c r="U62" t="s">
        <v>267</v>
      </c>
      <c r="V62" t="s">
        <v>381</v>
      </c>
      <c r="Y62" t="s">
        <v>52</v>
      </c>
      <c r="AB62" t="s">
        <v>382</v>
      </c>
      <c r="AC62" t="s">
        <v>382</v>
      </c>
      <c r="AD62" t="s">
        <v>358</v>
      </c>
      <c r="AE62" t="s">
        <v>383</v>
      </c>
    </row>
    <row r="63" spans="1:31">
      <c r="A63" t="s">
        <v>82</v>
      </c>
      <c r="B63" t="str">
        <f t="shared" si="0"/>
        <v>Catterall WaterworksFY28Restore</v>
      </c>
      <c r="C63" t="s">
        <v>112</v>
      </c>
      <c r="D63" t="s">
        <v>99</v>
      </c>
      <c r="F63" t="s">
        <v>175</v>
      </c>
      <c r="G63">
        <v>0.05</v>
      </c>
      <c r="H63">
        <v>0</v>
      </c>
      <c r="I63" t="s">
        <v>220</v>
      </c>
      <c r="J63" t="s">
        <v>178</v>
      </c>
      <c r="K63" t="s">
        <v>179</v>
      </c>
      <c r="L63" t="s">
        <v>256</v>
      </c>
      <c r="M63" t="s">
        <v>257</v>
      </c>
      <c r="O63">
        <v>46478</v>
      </c>
      <c r="P63">
        <v>46843</v>
      </c>
      <c r="R63" t="s">
        <v>258</v>
      </c>
      <c r="S63" t="s">
        <v>259</v>
      </c>
      <c r="T63" t="s">
        <v>260</v>
      </c>
      <c r="U63" t="s">
        <v>268</v>
      </c>
      <c r="V63" t="s">
        <v>381</v>
      </c>
      <c r="Y63" t="s">
        <v>52</v>
      </c>
      <c r="AB63" t="s">
        <v>382</v>
      </c>
      <c r="AC63" t="s">
        <v>382</v>
      </c>
      <c r="AD63" t="s">
        <v>358</v>
      </c>
      <c r="AE63" t="s">
        <v>383</v>
      </c>
    </row>
    <row r="64" spans="1:31">
      <c r="A64" t="s">
        <v>30</v>
      </c>
      <c r="B64" t="str">
        <f t="shared" si="0"/>
        <v>ChurchFY24Restore</v>
      </c>
      <c r="C64" t="s">
        <v>113</v>
      </c>
      <c r="D64" t="s">
        <v>95</v>
      </c>
      <c r="F64" t="s">
        <v>175</v>
      </c>
      <c r="G64">
        <v>0.05</v>
      </c>
      <c r="H64">
        <v>0</v>
      </c>
      <c r="I64" t="s">
        <v>220</v>
      </c>
      <c r="J64" t="s">
        <v>178</v>
      </c>
      <c r="K64" t="s">
        <v>179</v>
      </c>
      <c r="L64" t="s">
        <v>256</v>
      </c>
      <c r="M64" t="s">
        <v>257</v>
      </c>
      <c r="O64">
        <v>45017</v>
      </c>
      <c r="P64">
        <v>45382</v>
      </c>
      <c r="R64" t="s">
        <v>258</v>
      </c>
      <c r="S64" t="s">
        <v>259</v>
      </c>
      <c r="T64" t="s">
        <v>260</v>
      </c>
      <c r="U64" t="s">
        <v>261</v>
      </c>
      <c r="V64" t="s">
        <v>384</v>
      </c>
      <c r="Y64" t="s">
        <v>52</v>
      </c>
      <c r="AB64" t="s">
        <v>385</v>
      </c>
      <c r="AC64" t="s">
        <v>385</v>
      </c>
      <c r="AD64" t="s">
        <v>386</v>
      </c>
      <c r="AE64" t="s">
        <v>387</v>
      </c>
    </row>
    <row r="65" spans="1:31">
      <c r="A65" t="s">
        <v>30</v>
      </c>
      <c r="B65" t="str">
        <f t="shared" si="0"/>
        <v>ChurchFY25Restore</v>
      </c>
      <c r="C65" t="s">
        <v>113</v>
      </c>
      <c r="D65" t="s">
        <v>96</v>
      </c>
      <c r="F65" t="s">
        <v>175</v>
      </c>
      <c r="G65">
        <v>0.05</v>
      </c>
      <c r="H65">
        <v>0</v>
      </c>
      <c r="I65" t="s">
        <v>220</v>
      </c>
      <c r="J65" t="s">
        <v>178</v>
      </c>
      <c r="K65" t="s">
        <v>179</v>
      </c>
      <c r="L65" t="s">
        <v>256</v>
      </c>
      <c r="M65" t="s">
        <v>257</v>
      </c>
      <c r="O65">
        <v>45383</v>
      </c>
      <c r="P65">
        <v>45747</v>
      </c>
      <c r="R65" t="s">
        <v>258</v>
      </c>
      <c r="S65" t="s">
        <v>259</v>
      </c>
      <c r="T65" t="s">
        <v>260</v>
      </c>
      <c r="U65" t="s">
        <v>265</v>
      </c>
      <c r="V65" t="s">
        <v>384</v>
      </c>
      <c r="Y65" t="s">
        <v>52</v>
      </c>
      <c r="AB65" t="s">
        <v>385</v>
      </c>
      <c r="AC65" t="s">
        <v>385</v>
      </c>
      <c r="AD65" t="s">
        <v>386</v>
      </c>
      <c r="AE65" t="s">
        <v>387</v>
      </c>
    </row>
    <row r="66" spans="1:31">
      <c r="A66" t="s">
        <v>30</v>
      </c>
      <c r="B66" t="str">
        <f t="shared" si="0"/>
        <v>ChurchFY26Restore</v>
      </c>
      <c r="C66" t="s">
        <v>113</v>
      </c>
      <c r="D66" t="s">
        <v>97</v>
      </c>
      <c r="F66" t="s">
        <v>175</v>
      </c>
      <c r="G66">
        <v>0.05</v>
      </c>
      <c r="H66">
        <v>0</v>
      </c>
      <c r="I66" t="s">
        <v>220</v>
      </c>
      <c r="J66" t="s">
        <v>178</v>
      </c>
      <c r="K66" t="s">
        <v>179</v>
      </c>
      <c r="L66" t="s">
        <v>256</v>
      </c>
      <c r="M66" t="s">
        <v>257</v>
      </c>
      <c r="O66">
        <v>45748</v>
      </c>
      <c r="P66">
        <v>46112</v>
      </c>
      <c r="R66" t="s">
        <v>258</v>
      </c>
      <c r="S66" t="s">
        <v>259</v>
      </c>
      <c r="T66" t="s">
        <v>260</v>
      </c>
      <c r="U66" t="s">
        <v>266</v>
      </c>
      <c r="V66" t="s">
        <v>384</v>
      </c>
      <c r="Y66" t="s">
        <v>52</v>
      </c>
      <c r="AB66" t="s">
        <v>385</v>
      </c>
      <c r="AC66" t="s">
        <v>385</v>
      </c>
      <c r="AD66" t="s">
        <v>386</v>
      </c>
      <c r="AE66" t="s">
        <v>387</v>
      </c>
    </row>
    <row r="67" spans="1:31">
      <c r="A67" t="s">
        <v>30</v>
      </c>
      <c r="B67" t="str">
        <f t="shared" ref="B67:B130" si="1">CONCATENATE(A67,D67,Y67)</f>
        <v>ChurchFY27Restore</v>
      </c>
      <c r="C67" t="s">
        <v>113</v>
      </c>
      <c r="D67" t="s">
        <v>98</v>
      </c>
      <c r="F67" t="s">
        <v>175</v>
      </c>
      <c r="G67">
        <v>0.05</v>
      </c>
      <c r="H67">
        <v>0</v>
      </c>
      <c r="I67" t="s">
        <v>220</v>
      </c>
      <c r="J67" t="s">
        <v>178</v>
      </c>
      <c r="K67" t="s">
        <v>179</v>
      </c>
      <c r="L67" t="s">
        <v>256</v>
      </c>
      <c r="M67" t="s">
        <v>257</v>
      </c>
      <c r="O67">
        <v>46113</v>
      </c>
      <c r="P67">
        <v>46477</v>
      </c>
      <c r="R67" t="s">
        <v>258</v>
      </c>
      <c r="S67" t="s">
        <v>259</v>
      </c>
      <c r="T67" t="s">
        <v>260</v>
      </c>
      <c r="U67" t="s">
        <v>267</v>
      </c>
      <c r="V67" t="s">
        <v>384</v>
      </c>
      <c r="Y67" t="s">
        <v>52</v>
      </c>
      <c r="AB67" t="s">
        <v>385</v>
      </c>
      <c r="AC67" t="s">
        <v>385</v>
      </c>
      <c r="AD67" t="s">
        <v>386</v>
      </c>
      <c r="AE67" t="s">
        <v>387</v>
      </c>
    </row>
    <row r="68" spans="1:31">
      <c r="A68" t="s">
        <v>30</v>
      </c>
      <c r="B68" t="str">
        <f t="shared" si="1"/>
        <v>ChurchFY28Restore</v>
      </c>
      <c r="C68" t="s">
        <v>113</v>
      </c>
      <c r="D68" t="s">
        <v>99</v>
      </c>
      <c r="F68" t="s">
        <v>175</v>
      </c>
      <c r="G68">
        <v>0.05</v>
      </c>
      <c r="H68">
        <v>0</v>
      </c>
      <c r="I68" t="s">
        <v>220</v>
      </c>
      <c r="J68" t="s">
        <v>178</v>
      </c>
      <c r="K68" t="s">
        <v>179</v>
      </c>
      <c r="L68" t="s">
        <v>256</v>
      </c>
      <c r="M68" t="s">
        <v>257</v>
      </c>
      <c r="O68">
        <v>46478</v>
      </c>
      <c r="P68">
        <v>46843</v>
      </c>
      <c r="R68" t="s">
        <v>258</v>
      </c>
      <c r="S68" t="s">
        <v>259</v>
      </c>
      <c r="T68" t="s">
        <v>260</v>
      </c>
      <c r="U68" t="s">
        <v>268</v>
      </c>
      <c r="V68" t="s">
        <v>384</v>
      </c>
      <c r="Y68" t="s">
        <v>52</v>
      </c>
      <c r="AB68" t="s">
        <v>385</v>
      </c>
      <c r="AC68" t="s">
        <v>385</v>
      </c>
      <c r="AD68" t="s">
        <v>386</v>
      </c>
      <c r="AE68" t="s">
        <v>387</v>
      </c>
    </row>
    <row r="69" spans="1:31">
      <c r="A69" t="s">
        <v>31</v>
      </c>
      <c r="B69" t="str">
        <f t="shared" si="1"/>
        <v>ClaughtonFY24Restore</v>
      </c>
      <c r="C69" t="s">
        <v>114</v>
      </c>
      <c r="D69" t="s">
        <v>95</v>
      </c>
      <c r="F69" t="s">
        <v>175</v>
      </c>
      <c r="G69">
        <v>0.05</v>
      </c>
      <c r="H69">
        <v>0</v>
      </c>
      <c r="I69" t="s">
        <v>220</v>
      </c>
      <c r="J69" t="s">
        <v>178</v>
      </c>
      <c r="K69" t="s">
        <v>179</v>
      </c>
      <c r="L69" t="s">
        <v>256</v>
      </c>
      <c r="M69" t="s">
        <v>257</v>
      </c>
      <c r="O69">
        <v>45017</v>
      </c>
      <c r="P69">
        <v>45382</v>
      </c>
      <c r="R69" t="s">
        <v>258</v>
      </c>
      <c r="S69" t="s">
        <v>259</v>
      </c>
      <c r="T69" t="s">
        <v>260</v>
      </c>
      <c r="U69" t="s">
        <v>261</v>
      </c>
      <c r="V69" t="s">
        <v>388</v>
      </c>
      <c r="Y69" t="s">
        <v>52</v>
      </c>
      <c r="AB69" t="s">
        <v>389</v>
      </c>
      <c r="AC69" t="s">
        <v>389</v>
      </c>
      <c r="AD69" t="s">
        <v>390</v>
      </c>
      <c r="AE69" t="s">
        <v>391</v>
      </c>
    </row>
    <row r="70" spans="1:31">
      <c r="A70" t="s">
        <v>31</v>
      </c>
      <c r="B70" t="str">
        <f t="shared" si="1"/>
        <v>ClaughtonFY25Restore</v>
      </c>
      <c r="C70" t="s">
        <v>114</v>
      </c>
      <c r="D70" t="s">
        <v>96</v>
      </c>
      <c r="F70" t="s">
        <v>175</v>
      </c>
      <c r="G70">
        <v>0.05</v>
      </c>
      <c r="H70">
        <v>0</v>
      </c>
      <c r="I70" t="s">
        <v>220</v>
      </c>
      <c r="J70" t="s">
        <v>178</v>
      </c>
      <c r="K70" t="s">
        <v>179</v>
      </c>
      <c r="L70" t="s">
        <v>256</v>
      </c>
      <c r="M70" t="s">
        <v>257</v>
      </c>
      <c r="O70">
        <v>45383</v>
      </c>
      <c r="P70">
        <v>45747</v>
      </c>
      <c r="R70" t="s">
        <v>258</v>
      </c>
      <c r="S70" t="s">
        <v>259</v>
      </c>
      <c r="T70" t="s">
        <v>260</v>
      </c>
      <c r="U70" t="s">
        <v>265</v>
      </c>
      <c r="V70" t="s">
        <v>388</v>
      </c>
      <c r="Y70" t="s">
        <v>52</v>
      </c>
      <c r="AB70" t="s">
        <v>389</v>
      </c>
      <c r="AC70" t="s">
        <v>389</v>
      </c>
      <c r="AD70" t="s">
        <v>390</v>
      </c>
      <c r="AE70" t="s">
        <v>391</v>
      </c>
    </row>
    <row r="71" spans="1:31">
      <c r="A71" t="s">
        <v>31</v>
      </c>
      <c r="B71" t="str">
        <f t="shared" si="1"/>
        <v>ClaughtonFY26Restore</v>
      </c>
      <c r="C71" t="s">
        <v>114</v>
      </c>
      <c r="D71" t="s">
        <v>97</v>
      </c>
      <c r="F71" t="s">
        <v>175</v>
      </c>
      <c r="G71">
        <v>0.05</v>
      </c>
      <c r="H71">
        <v>0</v>
      </c>
      <c r="I71" t="s">
        <v>220</v>
      </c>
      <c r="J71" t="s">
        <v>178</v>
      </c>
      <c r="K71" t="s">
        <v>179</v>
      </c>
      <c r="L71" t="s">
        <v>256</v>
      </c>
      <c r="M71" t="s">
        <v>257</v>
      </c>
      <c r="O71">
        <v>45748</v>
      </c>
      <c r="P71">
        <v>46112</v>
      </c>
      <c r="R71" t="s">
        <v>258</v>
      </c>
      <c r="S71" t="s">
        <v>259</v>
      </c>
      <c r="T71" t="s">
        <v>260</v>
      </c>
      <c r="U71" t="s">
        <v>266</v>
      </c>
      <c r="V71" t="s">
        <v>388</v>
      </c>
      <c r="Y71" t="s">
        <v>52</v>
      </c>
      <c r="AB71" t="s">
        <v>389</v>
      </c>
      <c r="AC71" t="s">
        <v>389</v>
      </c>
      <c r="AD71" t="s">
        <v>390</v>
      </c>
      <c r="AE71" t="s">
        <v>391</v>
      </c>
    </row>
    <row r="72" spans="1:31">
      <c r="A72" t="s">
        <v>31</v>
      </c>
      <c r="B72" t="str">
        <f t="shared" si="1"/>
        <v>ClaughtonFY27Restore</v>
      </c>
      <c r="C72" t="s">
        <v>114</v>
      </c>
      <c r="D72" t="s">
        <v>98</v>
      </c>
      <c r="F72" t="s">
        <v>175</v>
      </c>
      <c r="G72">
        <v>0.05</v>
      </c>
      <c r="H72">
        <v>0</v>
      </c>
      <c r="I72" t="s">
        <v>220</v>
      </c>
      <c r="J72" t="s">
        <v>178</v>
      </c>
      <c r="K72" t="s">
        <v>179</v>
      </c>
      <c r="L72" t="s">
        <v>256</v>
      </c>
      <c r="M72" t="s">
        <v>257</v>
      </c>
      <c r="O72">
        <v>46113</v>
      </c>
      <c r="P72">
        <v>46477</v>
      </c>
      <c r="R72" t="s">
        <v>258</v>
      </c>
      <c r="S72" t="s">
        <v>259</v>
      </c>
      <c r="T72" t="s">
        <v>260</v>
      </c>
      <c r="U72" t="s">
        <v>267</v>
      </c>
      <c r="V72" t="s">
        <v>388</v>
      </c>
      <c r="Y72" t="s">
        <v>52</v>
      </c>
      <c r="AB72" t="s">
        <v>389</v>
      </c>
      <c r="AC72" t="s">
        <v>389</v>
      </c>
      <c r="AD72" t="s">
        <v>390</v>
      </c>
      <c r="AE72" t="s">
        <v>391</v>
      </c>
    </row>
    <row r="73" spans="1:31">
      <c r="A73" t="s">
        <v>31</v>
      </c>
      <c r="B73" t="str">
        <f t="shared" si="1"/>
        <v>ClaughtonFY28Restore</v>
      </c>
      <c r="C73" t="s">
        <v>114</v>
      </c>
      <c r="D73" t="s">
        <v>99</v>
      </c>
      <c r="F73" t="s">
        <v>175</v>
      </c>
      <c r="G73">
        <v>0.05</v>
      </c>
      <c r="H73">
        <v>0</v>
      </c>
      <c r="I73" t="s">
        <v>220</v>
      </c>
      <c r="J73" t="s">
        <v>178</v>
      </c>
      <c r="K73" t="s">
        <v>179</v>
      </c>
      <c r="L73" t="s">
        <v>256</v>
      </c>
      <c r="M73" t="s">
        <v>257</v>
      </c>
      <c r="O73">
        <v>46478</v>
      </c>
      <c r="P73">
        <v>46843</v>
      </c>
      <c r="R73" t="s">
        <v>258</v>
      </c>
      <c r="S73" t="s">
        <v>259</v>
      </c>
      <c r="T73" t="s">
        <v>260</v>
      </c>
      <c r="U73" t="s">
        <v>268</v>
      </c>
      <c r="V73" t="s">
        <v>388</v>
      </c>
      <c r="Y73" t="s">
        <v>52</v>
      </c>
      <c r="AB73" t="s">
        <v>389</v>
      </c>
      <c r="AC73" t="s">
        <v>389</v>
      </c>
      <c r="AD73" t="s">
        <v>390</v>
      </c>
      <c r="AE73" t="s">
        <v>391</v>
      </c>
    </row>
    <row r="74" spans="1:31">
      <c r="A74" t="s">
        <v>77</v>
      </c>
      <c r="B74" t="str">
        <f t="shared" si="1"/>
        <v>ConistonW23/24Secure</v>
      </c>
      <c r="C74" t="s">
        <v>117</v>
      </c>
      <c r="D74" t="s">
        <v>49</v>
      </c>
      <c r="F74" t="s">
        <v>175</v>
      </c>
      <c r="G74">
        <v>0.05</v>
      </c>
      <c r="H74" t="s">
        <v>392</v>
      </c>
      <c r="I74" t="s">
        <v>220</v>
      </c>
      <c r="J74" t="s">
        <v>178</v>
      </c>
      <c r="K74" t="s">
        <v>179</v>
      </c>
      <c r="L74" t="s">
        <v>256</v>
      </c>
      <c r="M74" t="s">
        <v>257</v>
      </c>
      <c r="N74">
        <v>2160</v>
      </c>
      <c r="O74">
        <v>45200</v>
      </c>
      <c r="P74">
        <v>45351</v>
      </c>
      <c r="Q74" t="s">
        <v>182</v>
      </c>
      <c r="R74" t="s">
        <v>393</v>
      </c>
      <c r="S74" t="s">
        <v>281</v>
      </c>
      <c r="T74" t="s">
        <v>260</v>
      </c>
      <c r="U74" t="s">
        <v>394</v>
      </c>
      <c r="V74" t="s">
        <v>347</v>
      </c>
      <c r="Y74" t="s">
        <v>50</v>
      </c>
      <c r="Z74" t="s">
        <v>395</v>
      </c>
      <c r="AA74" t="s">
        <v>259</v>
      </c>
      <c r="AB74" t="s">
        <v>396</v>
      </c>
      <c r="AC74" t="s">
        <v>397</v>
      </c>
      <c r="AD74" t="s">
        <v>398</v>
      </c>
      <c r="AE74" t="s">
        <v>399</v>
      </c>
    </row>
    <row r="75" spans="1:31">
      <c r="A75" t="s">
        <v>77</v>
      </c>
      <c r="B75" t="str">
        <f t="shared" si="1"/>
        <v>ConistonS24Dynamic</v>
      </c>
      <c r="C75" t="s">
        <v>115</v>
      </c>
      <c r="D75" t="s">
        <v>87</v>
      </c>
      <c r="F75" t="s">
        <v>175</v>
      </c>
      <c r="G75">
        <v>0.05</v>
      </c>
      <c r="H75" t="s">
        <v>400</v>
      </c>
      <c r="I75" t="s">
        <v>220</v>
      </c>
      <c r="J75" t="s">
        <v>178</v>
      </c>
      <c r="K75" t="s">
        <v>179</v>
      </c>
      <c r="L75" t="s">
        <v>180</v>
      </c>
      <c r="M75" t="s">
        <v>196</v>
      </c>
      <c r="N75">
        <v>1147</v>
      </c>
      <c r="O75">
        <v>45383</v>
      </c>
      <c r="P75">
        <v>45565</v>
      </c>
      <c r="Q75" t="s">
        <v>197</v>
      </c>
      <c r="R75" t="s">
        <v>340</v>
      </c>
      <c r="S75" t="s">
        <v>401</v>
      </c>
      <c r="T75" t="s">
        <v>200</v>
      </c>
      <c r="U75" t="s">
        <v>201</v>
      </c>
      <c r="V75" t="s">
        <v>402</v>
      </c>
      <c r="Y75" t="s">
        <v>53</v>
      </c>
      <c r="Z75" t="s">
        <v>343</v>
      </c>
      <c r="AA75" t="s">
        <v>403</v>
      </c>
      <c r="AB75" t="s">
        <v>396</v>
      </c>
      <c r="AC75" t="s">
        <v>404</v>
      </c>
      <c r="AD75" t="s">
        <v>398</v>
      </c>
      <c r="AE75" t="s">
        <v>405</v>
      </c>
    </row>
    <row r="76" spans="1:31">
      <c r="A76" t="s">
        <v>77</v>
      </c>
      <c r="B76" t="str">
        <f t="shared" si="1"/>
        <v>ConistonW24/25Secure</v>
      </c>
      <c r="C76" t="s">
        <v>117</v>
      </c>
      <c r="D76" t="s">
        <v>88</v>
      </c>
      <c r="F76" t="s">
        <v>175</v>
      </c>
      <c r="G76">
        <v>0.05</v>
      </c>
      <c r="H76" t="s">
        <v>406</v>
      </c>
      <c r="I76" t="s">
        <v>220</v>
      </c>
      <c r="J76" t="s">
        <v>178</v>
      </c>
      <c r="K76" t="s">
        <v>179</v>
      </c>
      <c r="L76" t="s">
        <v>256</v>
      </c>
      <c r="M76" t="s">
        <v>257</v>
      </c>
      <c r="N76">
        <v>2682</v>
      </c>
      <c r="O76">
        <v>45566</v>
      </c>
      <c r="P76">
        <v>45716</v>
      </c>
      <c r="Q76" t="s">
        <v>207</v>
      </c>
      <c r="R76" t="s">
        <v>280</v>
      </c>
      <c r="S76" t="s">
        <v>281</v>
      </c>
      <c r="T76" t="s">
        <v>260</v>
      </c>
      <c r="U76" t="s">
        <v>407</v>
      </c>
      <c r="V76" t="s">
        <v>408</v>
      </c>
      <c r="Y76" t="s">
        <v>50</v>
      </c>
      <c r="Z76" t="s">
        <v>258</v>
      </c>
      <c r="AA76" t="s">
        <v>259</v>
      </c>
      <c r="AB76" t="s">
        <v>396</v>
      </c>
      <c r="AC76" t="s">
        <v>409</v>
      </c>
      <c r="AD76" t="s">
        <v>398</v>
      </c>
      <c r="AE76" t="s">
        <v>399</v>
      </c>
    </row>
    <row r="77" spans="1:31">
      <c r="A77" t="s">
        <v>77</v>
      </c>
      <c r="B77" t="str">
        <f t="shared" si="1"/>
        <v>ConistonS25Secure</v>
      </c>
      <c r="C77" t="s">
        <v>117</v>
      </c>
      <c r="D77" t="s">
        <v>89</v>
      </c>
      <c r="F77" t="s">
        <v>175</v>
      </c>
      <c r="G77">
        <v>0.05</v>
      </c>
      <c r="H77" t="s">
        <v>410</v>
      </c>
      <c r="I77" t="s">
        <v>220</v>
      </c>
      <c r="J77" t="s">
        <v>178</v>
      </c>
      <c r="K77" t="s">
        <v>179</v>
      </c>
      <c r="L77" t="s">
        <v>256</v>
      </c>
      <c r="M77" t="s">
        <v>257</v>
      </c>
      <c r="N77">
        <v>1650</v>
      </c>
      <c r="O77">
        <v>45748</v>
      </c>
      <c r="P77">
        <v>45930</v>
      </c>
      <c r="Q77" t="s">
        <v>215</v>
      </c>
      <c r="R77" t="s">
        <v>411</v>
      </c>
      <c r="S77" t="s">
        <v>401</v>
      </c>
      <c r="T77" t="s">
        <v>260</v>
      </c>
      <c r="U77" t="s">
        <v>216</v>
      </c>
      <c r="V77" t="s">
        <v>412</v>
      </c>
      <c r="Y77" t="s">
        <v>50</v>
      </c>
      <c r="Z77" t="s">
        <v>413</v>
      </c>
      <c r="AA77" t="s">
        <v>403</v>
      </c>
      <c r="AB77" t="s">
        <v>396</v>
      </c>
      <c r="AC77" t="s">
        <v>414</v>
      </c>
      <c r="AD77" t="s">
        <v>398</v>
      </c>
      <c r="AE77" t="s">
        <v>399</v>
      </c>
    </row>
    <row r="78" spans="1:31">
      <c r="A78" t="s">
        <v>77</v>
      </c>
      <c r="B78" t="str">
        <f t="shared" si="1"/>
        <v>ConistonW25/26Secure</v>
      </c>
      <c r="C78" t="s">
        <v>117</v>
      </c>
      <c r="D78" t="s">
        <v>90</v>
      </c>
      <c r="F78" t="s">
        <v>175</v>
      </c>
      <c r="G78">
        <v>0.05</v>
      </c>
      <c r="H78" t="s">
        <v>415</v>
      </c>
      <c r="I78" t="s">
        <v>220</v>
      </c>
      <c r="J78" t="s">
        <v>178</v>
      </c>
      <c r="K78" t="s">
        <v>179</v>
      </c>
      <c r="L78" t="s">
        <v>256</v>
      </c>
      <c r="M78" t="s">
        <v>257</v>
      </c>
      <c r="N78">
        <v>3338</v>
      </c>
      <c r="O78">
        <v>45931</v>
      </c>
      <c r="P78">
        <v>46112</v>
      </c>
      <c r="Q78" t="s">
        <v>221</v>
      </c>
      <c r="R78" t="s">
        <v>280</v>
      </c>
      <c r="S78" t="s">
        <v>281</v>
      </c>
      <c r="T78" t="s">
        <v>260</v>
      </c>
      <c r="U78" t="s">
        <v>224</v>
      </c>
      <c r="V78" t="s">
        <v>416</v>
      </c>
      <c r="Y78" t="s">
        <v>50</v>
      </c>
      <c r="Z78" t="s">
        <v>258</v>
      </c>
      <c r="AA78" t="s">
        <v>259</v>
      </c>
      <c r="AB78" t="s">
        <v>396</v>
      </c>
      <c r="AC78" t="s">
        <v>417</v>
      </c>
      <c r="AD78" t="s">
        <v>398</v>
      </c>
      <c r="AE78" t="s">
        <v>399</v>
      </c>
    </row>
    <row r="79" spans="1:31">
      <c r="A79" t="s">
        <v>77</v>
      </c>
      <c r="B79" t="str">
        <f t="shared" si="1"/>
        <v>ConistonS26Secure</v>
      </c>
      <c r="C79" t="s">
        <v>117</v>
      </c>
      <c r="D79" t="s">
        <v>91</v>
      </c>
      <c r="F79" t="s">
        <v>175</v>
      </c>
      <c r="G79">
        <v>0.05</v>
      </c>
      <c r="H79" t="s">
        <v>418</v>
      </c>
      <c r="I79" t="s">
        <v>220</v>
      </c>
      <c r="J79" t="s">
        <v>178</v>
      </c>
      <c r="K79" t="s">
        <v>179</v>
      </c>
      <c r="L79" t="s">
        <v>256</v>
      </c>
      <c r="M79" t="s">
        <v>257</v>
      </c>
      <c r="N79">
        <v>2028</v>
      </c>
      <c r="O79">
        <v>46113</v>
      </c>
      <c r="P79">
        <v>46295</v>
      </c>
      <c r="Q79" t="s">
        <v>231</v>
      </c>
      <c r="R79" t="s">
        <v>419</v>
      </c>
      <c r="S79" t="s">
        <v>336</v>
      </c>
      <c r="T79" t="s">
        <v>260</v>
      </c>
      <c r="U79" t="s">
        <v>233</v>
      </c>
      <c r="V79" t="s">
        <v>420</v>
      </c>
      <c r="Y79" t="s">
        <v>50</v>
      </c>
      <c r="Z79" t="s">
        <v>421</v>
      </c>
      <c r="AA79" t="s">
        <v>338</v>
      </c>
      <c r="AB79" t="s">
        <v>396</v>
      </c>
      <c r="AC79" t="s">
        <v>422</v>
      </c>
      <c r="AD79" t="s">
        <v>398</v>
      </c>
      <c r="AE79" t="s">
        <v>399</v>
      </c>
    </row>
    <row r="80" spans="1:31">
      <c r="A80" t="s">
        <v>77</v>
      </c>
      <c r="B80" t="str">
        <f t="shared" si="1"/>
        <v>ConistonW26/27Secure</v>
      </c>
      <c r="C80" t="s">
        <v>117</v>
      </c>
      <c r="D80" t="s">
        <v>92</v>
      </c>
      <c r="F80" t="s">
        <v>175</v>
      </c>
      <c r="G80">
        <v>0.05</v>
      </c>
      <c r="H80" t="s">
        <v>423</v>
      </c>
      <c r="I80" t="s">
        <v>220</v>
      </c>
      <c r="J80" t="s">
        <v>178</v>
      </c>
      <c r="K80" t="s">
        <v>179</v>
      </c>
      <c r="L80" t="s">
        <v>298</v>
      </c>
      <c r="M80" t="s">
        <v>257</v>
      </c>
      <c r="N80">
        <v>3842</v>
      </c>
      <c r="O80">
        <v>46296</v>
      </c>
      <c r="P80">
        <v>46477</v>
      </c>
      <c r="Q80" t="s">
        <v>237</v>
      </c>
      <c r="R80" t="s">
        <v>280</v>
      </c>
      <c r="S80" t="s">
        <v>281</v>
      </c>
      <c r="T80" t="s">
        <v>299</v>
      </c>
      <c r="U80" t="s">
        <v>239</v>
      </c>
      <c r="V80" t="s">
        <v>424</v>
      </c>
      <c r="Y80" t="s">
        <v>50</v>
      </c>
      <c r="Z80" t="s">
        <v>258</v>
      </c>
      <c r="AA80" t="s">
        <v>259</v>
      </c>
      <c r="AB80" t="s">
        <v>396</v>
      </c>
      <c r="AC80" t="s">
        <v>425</v>
      </c>
      <c r="AD80" t="s">
        <v>398</v>
      </c>
      <c r="AE80" t="s">
        <v>399</v>
      </c>
    </row>
    <row r="81" spans="1:31">
      <c r="A81" t="s">
        <v>77</v>
      </c>
      <c r="B81" t="str">
        <f t="shared" si="1"/>
        <v>ConistonS27Secure</v>
      </c>
      <c r="C81" t="s">
        <v>117</v>
      </c>
      <c r="D81" t="s">
        <v>93</v>
      </c>
      <c r="F81" t="s">
        <v>175</v>
      </c>
      <c r="G81">
        <v>0.05</v>
      </c>
      <c r="H81" t="s">
        <v>426</v>
      </c>
      <c r="I81" t="s">
        <v>220</v>
      </c>
      <c r="J81" t="s">
        <v>178</v>
      </c>
      <c r="K81" t="s">
        <v>179</v>
      </c>
      <c r="L81" t="s">
        <v>256</v>
      </c>
      <c r="M81" t="s">
        <v>257</v>
      </c>
      <c r="N81">
        <v>2226</v>
      </c>
      <c r="O81">
        <v>46478</v>
      </c>
      <c r="P81">
        <v>46660</v>
      </c>
      <c r="Q81" t="s">
        <v>245</v>
      </c>
      <c r="R81" t="s">
        <v>427</v>
      </c>
      <c r="S81" t="s">
        <v>341</v>
      </c>
      <c r="T81" t="s">
        <v>260</v>
      </c>
      <c r="U81" t="s">
        <v>246</v>
      </c>
      <c r="V81" t="s">
        <v>428</v>
      </c>
      <c r="Y81" t="s">
        <v>50</v>
      </c>
      <c r="Z81" t="s">
        <v>429</v>
      </c>
      <c r="AA81" t="s">
        <v>344</v>
      </c>
      <c r="AB81" t="s">
        <v>396</v>
      </c>
      <c r="AC81" t="s">
        <v>430</v>
      </c>
      <c r="AD81" t="s">
        <v>398</v>
      </c>
      <c r="AE81" t="s">
        <v>399</v>
      </c>
    </row>
    <row r="82" spans="1:31">
      <c r="A82" t="s">
        <v>77</v>
      </c>
      <c r="B82" t="str">
        <f t="shared" si="1"/>
        <v>ConistonW27/28Secure</v>
      </c>
      <c r="C82" t="s">
        <v>117</v>
      </c>
      <c r="D82" t="s">
        <v>94</v>
      </c>
      <c r="F82" t="s">
        <v>175</v>
      </c>
      <c r="G82">
        <v>0.05</v>
      </c>
      <c r="H82" t="s">
        <v>431</v>
      </c>
      <c r="I82" t="s">
        <v>220</v>
      </c>
      <c r="J82" t="s">
        <v>178</v>
      </c>
      <c r="K82" t="s">
        <v>179</v>
      </c>
      <c r="L82" t="s">
        <v>298</v>
      </c>
      <c r="M82" t="s">
        <v>257</v>
      </c>
      <c r="N82">
        <v>4219</v>
      </c>
      <c r="O82">
        <v>46661</v>
      </c>
      <c r="P82">
        <v>46843</v>
      </c>
      <c r="Q82" t="s">
        <v>250</v>
      </c>
      <c r="R82" t="s">
        <v>280</v>
      </c>
      <c r="S82" t="s">
        <v>281</v>
      </c>
      <c r="T82" t="s">
        <v>299</v>
      </c>
      <c r="U82" t="s">
        <v>252</v>
      </c>
      <c r="V82" t="s">
        <v>432</v>
      </c>
      <c r="Y82" t="s">
        <v>50</v>
      </c>
      <c r="Z82" t="s">
        <v>258</v>
      </c>
      <c r="AA82" t="s">
        <v>259</v>
      </c>
      <c r="AB82" t="s">
        <v>396</v>
      </c>
      <c r="AC82" t="s">
        <v>433</v>
      </c>
      <c r="AD82" t="s">
        <v>398</v>
      </c>
      <c r="AE82" t="s">
        <v>399</v>
      </c>
    </row>
    <row r="83" spans="1:31">
      <c r="A83" t="s">
        <v>77</v>
      </c>
      <c r="B83" t="str">
        <f t="shared" si="1"/>
        <v>ConistonFY24Restore</v>
      </c>
      <c r="C83" t="s">
        <v>116</v>
      </c>
      <c r="D83" t="s">
        <v>95</v>
      </c>
      <c r="F83" t="s">
        <v>175</v>
      </c>
      <c r="G83">
        <v>0.05</v>
      </c>
      <c r="H83">
        <v>0</v>
      </c>
      <c r="I83" t="s">
        <v>220</v>
      </c>
      <c r="J83" t="s">
        <v>178</v>
      </c>
      <c r="K83" t="s">
        <v>179</v>
      </c>
      <c r="L83" t="s">
        <v>256</v>
      </c>
      <c r="M83" t="s">
        <v>257</v>
      </c>
      <c r="O83">
        <v>45017</v>
      </c>
      <c r="P83">
        <v>45382</v>
      </c>
      <c r="R83" t="s">
        <v>258</v>
      </c>
      <c r="S83" t="s">
        <v>259</v>
      </c>
      <c r="T83" t="s">
        <v>260</v>
      </c>
      <c r="U83" t="s">
        <v>261</v>
      </c>
      <c r="V83" t="s">
        <v>434</v>
      </c>
      <c r="Y83" t="s">
        <v>52</v>
      </c>
      <c r="AB83" t="s">
        <v>435</v>
      </c>
      <c r="AC83" t="s">
        <v>435</v>
      </c>
      <c r="AD83" t="s">
        <v>398</v>
      </c>
      <c r="AE83" t="s">
        <v>436</v>
      </c>
    </row>
    <row r="84" spans="1:31">
      <c r="A84" t="s">
        <v>77</v>
      </c>
      <c r="B84" t="str">
        <f t="shared" si="1"/>
        <v>ConistonFY25Restore</v>
      </c>
      <c r="C84" t="s">
        <v>116</v>
      </c>
      <c r="D84" t="s">
        <v>96</v>
      </c>
      <c r="F84" t="s">
        <v>175</v>
      </c>
      <c r="G84">
        <v>0.05</v>
      </c>
      <c r="H84">
        <v>0</v>
      </c>
      <c r="I84" t="s">
        <v>220</v>
      </c>
      <c r="J84" t="s">
        <v>178</v>
      </c>
      <c r="K84" t="s">
        <v>179</v>
      </c>
      <c r="L84" t="s">
        <v>256</v>
      </c>
      <c r="M84" t="s">
        <v>257</v>
      </c>
      <c r="O84">
        <v>45383</v>
      </c>
      <c r="P84">
        <v>45747</v>
      </c>
      <c r="R84" t="s">
        <v>258</v>
      </c>
      <c r="S84" t="s">
        <v>259</v>
      </c>
      <c r="T84" t="s">
        <v>260</v>
      </c>
      <c r="U84" t="s">
        <v>265</v>
      </c>
      <c r="V84" t="s">
        <v>434</v>
      </c>
      <c r="Y84" t="s">
        <v>52</v>
      </c>
      <c r="AB84" t="s">
        <v>435</v>
      </c>
      <c r="AC84" t="s">
        <v>435</v>
      </c>
      <c r="AD84" t="s">
        <v>398</v>
      </c>
      <c r="AE84" t="s">
        <v>436</v>
      </c>
    </row>
    <row r="85" spans="1:31">
      <c r="A85" t="s">
        <v>77</v>
      </c>
      <c r="B85" t="str">
        <f t="shared" si="1"/>
        <v>ConistonFY26Restore</v>
      </c>
      <c r="C85" t="s">
        <v>116</v>
      </c>
      <c r="D85" t="s">
        <v>97</v>
      </c>
      <c r="F85" t="s">
        <v>175</v>
      </c>
      <c r="G85">
        <v>0.05</v>
      </c>
      <c r="H85">
        <v>0</v>
      </c>
      <c r="I85" t="s">
        <v>220</v>
      </c>
      <c r="J85" t="s">
        <v>178</v>
      </c>
      <c r="K85" t="s">
        <v>179</v>
      </c>
      <c r="L85" t="s">
        <v>256</v>
      </c>
      <c r="M85" t="s">
        <v>257</v>
      </c>
      <c r="O85">
        <v>45748</v>
      </c>
      <c r="P85">
        <v>46112</v>
      </c>
      <c r="R85" t="s">
        <v>258</v>
      </c>
      <c r="S85" t="s">
        <v>259</v>
      </c>
      <c r="T85" t="s">
        <v>260</v>
      </c>
      <c r="U85" t="s">
        <v>266</v>
      </c>
      <c r="V85" t="s">
        <v>434</v>
      </c>
      <c r="Y85" t="s">
        <v>52</v>
      </c>
      <c r="AB85" t="s">
        <v>435</v>
      </c>
      <c r="AC85" t="s">
        <v>435</v>
      </c>
      <c r="AD85" t="s">
        <v>398</v>
      </c>
      <c r="AE85" t="s">
        <v>436</v>
      </c>
    </row>
    <row r="86" spans="1:31">
      <c r="A86" t="s">
        <v>77</v>
      </c>
      <c r="B86" t="str">
        <f t="shared" si="1"/>
        <v>ConistonFY27Restore</v>
      </c>
      <c r="C86" t="s">
        <v>116</v>
      </c>
      <c r="D86" t="s">
        <v>98</v>
      </c>
      <c r="F86" t="s">
        <v>175</v>
      </c>
      <c r="G86">
        <v>0.05</v>
      </c>
      <c r="H86">
        <v>0</v>
      </c>
      <c r="I86" t="s">
        <v>220</v>
      </c>
      <c r="J86" t="s">
        <v>178</v>
      </c>
      <c r="K86" t="s">
        <v>179</v>
      </c>
      <c r="L86" t="s">
        <v>256</v>
      </c>
      <c r="M86" t="s">
        <v>257</v>
      </c>
      <c r="O86">
        <v>46113</v>
      </c>
      <c r="P86">
        <v>46477</v>
      </c>
      <c r="R86" t="s">
        <v>258</v>
      </c>
      <c r="S86" t="s">
        <v>259</v>
      </c>
      <c r="T86" t="s">
        <v>260</v>
      </c>
      <c r="U86" t="s">
        <v>267</v>
      </c>
      <c r="V86" t="s">
        <v>434</v>
      </c>
      <c r="Y86" t="s">
        <v>52</v>
      </c>
      <c r="AB86" t="s">
        <v>435</v>
      </c>
      <c r="AC86" t="s">
        <v>435</v>
      </c>
      <c r="AD86" t="s">
        <v>398</v>
      </c>
      <c r="AE86" t="s">
        <v>436</v>
      </c>
    </row>
    <row r="87" spans="1:31">
      <c r="A87" t="s">
        <v>77</v>
      </c>
      <c r="B87" t="str">
        <f t="shared" si="1"/>
        <v>ConistonFY28Restore</v>
      </c>
      <c r="C87" t="s">
        <v>116</v>
      </c>
      <c r="D87" t="s">
        <v>99</v>
      </c>
      <c r="F87" t="s">
        <v>175</v>
      </c>
      <c r="G87">
        <v>0.05</v>
      </c>
      <c r="H87">
        <v>0</v>
      </c>
      <c r="I87" t="s">
        <v>220</v>
      </c>
      <c r="J87" t="s">
        <v>178</v>
      </c>
      <c r="K87" t="s">
        <v>179</v>
      </c>
      <c r="L87" t="s">
        <v>256</v>
      </c>
      <c r="M87" t="s">
        <v>257</v>
      </c>
      <c r="O87">
        <v>46478</v>
      </c>
      <c r="P87">
        <v>46843</v>
      </c>
      <c r="R87" t="s">
        <v>258</v>
      </c>
      <c r="S87" t="s">
        <v>259</v>
      </c>
      <c r="T87" t="s">
        <v>260</v>
      </c>
      <c r="U87" t="s">
        <v>268</v>
      </c>
      <c r="V87" t="s">
        <v>434</v>
      </c>
      <c r="Y87" t="s">
        <v>52</v>
      </c>
      <c r="AB87" t="s">
        <v>435</v>
      </c>
      <c r="AC87" t="s">
        <v>435</v>
      </c>
      <c r="AD87" t="s">
        <v>398</v>
      </c>
      <c r="AE87" t="s">
        <v>436</v>
      </c>
    </row>
    <row r="88" spans="1:31">
      <c r="A88" t="s">
        <v>32</v>
      </c>
      <c r="B88" t="str">
        <f t="shared" si="1"/>
        <v>EastlandsW25/26Dynamic</v>
      </c>
      <c r="C88" t="s">
        <v>118</v>
      </c>
      <c r="D88" t="s">
        <v>90</v>
      </c>
      <c r="F88" t="s">
        <v>175</v>
      </c>
      <c r="G88">
        <v>0.05</v>
      </c>
      <c r="H88" t="s">
        <v>326</v>
      </c>
      <c r="I88" t="s">
        <v>220</v>
      </c>
      <c r="J88" t="s">
        <v>178</v>
      </c>
      <c r="K88" t="s">
        <v>179</v>
      </c>
      <c r="L88" t="s">
        <v>180</v>
      </c>
      <c r="M88" t="s">
        <v>196</v>
      </c>
      <c r="N88">
        <v>107</v>
      </c>
      <c r="O88">
        <v>45962</v>
      </c>
      <c r="P88">
        <v>46112</v>
      </c>
      <c r="Q88" t="s">
        <v>221</v>
      </c>
      <c r="R88" t="s">
        <v>437</v>
      </c>
      <c r="S88" t="s">
        <v>336</v>
      </c>
      <c r="T88" t="s">
        <v>200</v>
      </c>
      <c r="U88" t="s">
        <v>438</v>
      </c>
      <c r="V88" t="s">
        <v>439</v>
      </c>
      <c r="Y88" t="s">
        <v>53</v>
      </c>
      <c r="Z88" t="s">
        <v>440</v>
      </c>
      <c r="AA88" t="s">
        <v>338</v>
      </c>
      <c r="AB88" t="s">
        <v>441</v>
      </c>
      <c r="AC88" t="s">
        <v>442</v>
      </c>
      <c r="AD88" t="s">
        <v>443</v>
      </c>
      <c r="AE88" t="s">
        <v>444</v>
      </c>
    </row>
    <row r="89" spans="1:31">
      <c r="A89" t="s">
        <v>33</v>
      </c>
      <c r="B89" t="str">
        <f t="shared" si="1"/>
        <v>Flat LaneW24/25Dynamic</v>
      </c>
      <c r="C89" t="s">
        <v>119</v>
      </c>
      <c r="D89" t="s">
        <v>88</v>
      </c>
      <c r="F89" t="s">
        <v>175</v>
      </c>
      <c r="G89">
        <v>0.05</v>
      </c>
      <c r="H89" t="s">
        <v>243</v>
      </c>
      <c r="I89" t="s">
        <v>220</v>
      </c>
      <c r="J89" t="s">
        <v>178</v>
      </c>
      <c r="K89" t="s">
        <v>179</v>
      </c>
      <c r="L89" t="s">
        <v>180</v>
      </c>
      <c r="M89" t="s">
        <v>196</v>
      </c>
      <c r="N89">
        <v>232</v>
      </c>
      <c r="O89">
        <v>45597</v>
      </c>
      <c r="P89">
        <v>45716</v>
      </c>
      <c r="Q89" t="s">
        <v>207</v>
      </c>
      <c r="R89" t="s">
        <v>445</v>
      </c>
      <c r="S89" t="s">
        <v>238</v>
      </c>
      <c r="T89" t="s">
        <v>200</v>
      </c>
      <c r="U89" t="s">
        <v>446</v>
      </c>
      <c r="V89" t="s">
        <v>447</v>
      </c>
      <c r="Y89" t="s">
        <v>53</v>
      </c>
      <c r="Z89" t="s">
        <v>448</v>
      </c>
      <c r="AA89" t="s">
        <v>241</v>
      </c>
      <c r="AB89" t="s">
        <v>449</v>
      </c>
      <c r="AC89" t="s">
        <v>450</v>
      </c>
      <c r="AD89" t="s">
        <v>451</v>
      </c>
      <c r="AE89" t="s">
        <v>452</v>
      </c>
    </row>
    <row r="90" spans="1:31">
      <c r="A90" t="s">
        <v>33</v>
      </c>
      <c r="B90" t="str">
        <f t="shared" si="1"/>
        <v>Flat LaneW25/26Dynamic</v>
      </c>
      <c r="C90" t="s">
        <v>119</v>
      </c>
      <c r="D90" t="s">
        <v>90</v>
      </c>
      <c r="F90" t="s">
        <v>175</v>
      </c>
      <c r="G90">
        <v>0.05</v>
      </c>
      <c r="H90" t="s">
        <v>453</v>
      </c>
      <c r="I90" t="s">
        <v>220</v>
      </c>
      <c r="J90" t="s">
        <v>178</v>
      </c>
      <c r="K90" t="s">
        <v>179</v>
      </c>
      <c r="L90" t="s">
        <v>180</v>
      </c>
      <c r="M90" t="s">
        <v>196</v>
      </c>
      <c r="N90">
        <v>313</v>
      </c>
      <c r="O90">
        <v>45962</v>
      </c>
      <c r="P90">
        <v>46081</v>
      </c>
      <c r="Q90" t="s">
        <v>221</v>
      </c>
      <c r="R90" t="s">
        <v>445</v>
      </c>
      <c r="S90" t="s">
        <v>238</v>
      </c>
      <c r="T90" t="s">
        <v>200</v>
      </c>
      <c r="U90" t="s">
        <v>454</v>
      </c>
      <c r="V90" t="s">
        <v>455</v>
      </c>
      <c r="Y90" t="s">
        <v>53</v>
      </c>
      <c r="Z90" t="s">
        <v>448</v>
      </c>
      <c r="AA90" t="s">
        <v>241</v>
      </c>
      <c r="AB90" t="s">
        <v>449</v>
      </c>
      <c r="AC90" t="s">
        <v>450</v>
      </c>
      <c r="AD90" t="s">
        <v>451</v>
      </c>
      <c r="AE90" t="s">
        <v>452</v>
      </c>
    </row>
    <row r="91" spans="1:31">
      <c r="A91" t="s">
        <v>33</v>
      </c>
      <c r="B91" t="str">
        <f t="shared" si="1"/>
        <v>Flat LaneW26/27Dynamic</v>
      </c>
      <c r="C91" t="s">
        <v>119</v>
      </c>
      <c r="D91" t="s">
        <v>92</v>
      </c>
      <c r="F91" t="s">
        <v>175</v>
      </c>
      <c r="G91">
        <v>0.05</v>
      </c>
      <c r="H91" t="s">
        <v>456</v>
      </c>
      <c r="I91" t="s">
        <v>220</v>
      </c>
      <c r="J91" t="s">
        <v>178</v>
      </c>
      <c r="K91" t="s">
        <v>179</v>
      </c>
      <c r="L91" t="s">
        <v>180</v>
      </c>
      <c r="M91" t="s">
        <v>196</v>
      </c>
      <c r="N91">
        <v>427</v>
      </c>
      <c r="O91">
        <v>46327</v>
      </c>
      <c r="P91">
        <v>46477</v>
      </c>
      <c r="Q91" t="s">
        <v>237</v>
      </c>
      <c r="R91" t="s">
        <v>198</v>
      </c>
      <c r="S91" t="s">
        <v>271</v>
      </c>
      <c r="T91" t="s">
        <v>200</v>
      </c>
      <c r="U91" t="s">
        <v>457</v>
      </c>
      <c r="V91" t="s">
        <v>458</v>
      </c>
      <c r="Y91" t="s">
        <v>53</v>
      </c>
      <c r="Z91" t="s">
        <v>202</v>
      </c>
      <c r="AA91" t="s">
        <v>275</v>
      </c>
      <c r="AB91" t="s">
        <v>449</v>
      </c>
      <c r="AC91" t="s">
        <v>450</v>
      </c>
      <c r="AD91" t="s">
        <v>451</v>
      </c>
      <c r="AE91" t="s">
        <v>452</v>
      </c>
    </row>
    <row r="92" spans="1:31">
      <c r="A92" t="s">
        <v>33</v>
      </c>
      <c r="B92" t="str">
        <f t="shared" si="1"/>
        <v>Flat LaneW27/28Dynamic</v>
      </c>
      <c r="C92" t="s">
        <v>119</v>
      </c>
      <c r="D92" t="s">
        <v>94</v>
      </c>
      <c r="F92" t="s">
        <v>175</v>
      </c>
      <c r="G92">
        <v>0.05</v>
      </c>
      <c r="H92" t="s">
        <v>459</v>
      </c>
      <c r="I92" t="s">
        <v>220</v>
      </c>
      <c r="J92" t="s">
        <v>178</v>
      </c>
      <c r="K92" t="s">
        <v>179</v>
      </c>
      <c r="L92" t="s">
        <v>180</v>
      </c>
      <c r="M92" t="s">
        <v>196</v>
      </c>
      <c r="N92">
        <v>527</v>
      </c>
      <c r="O92">
        <v>46692</v>
      </c>
      <c r="P92">
        <v>46843</v>
      </c>
      <c r="Q92" t="s">
        <v>250</v>
      </c>
      <c r="R92" t="s">
        <v>198</v>
      </c>
      <c r="S92" t="s">
        <v>401</v>
      </c>
      <c r="T92" t="s">
        <v>200</v>
      </c>
      <c r="U92" t="s">
        <v>460</v>
      </c>
      <c r="V92" t="s">
        <v>461</v>
      </c>
      <c r="Y92" t="s">
        <v>53</v>
      </c>
      <c r="Z92" t="s">
        <v>202</v>
      </c>
      <c r="AA92" t="s">
        <v>403</v>
      </c>
      <c r="AB92" t="s">
        <v>449</v>
      </c>
      <c r="AC92" t="s">
        <v>450</v>
      </c>
      <c r="AD92" t="s">
        <v>451</v>
      </c>
      <c r="AE92" t="s">
        <v>452</v>
      </c>
    </row>
    <row r="93" spans="1:31">
      <c r="A93" t="s">
        <v>33</v>
      </c>
      <c r="B93" t="str">
        <f t="shared" si="1"/>
        <v>Flat LaneFY24Restore</v>
      </c>
      <c r="C93" t="s">
        <v>120</v>
      </c>
      <c r="D93" t="s">
        <v>95</v>
      </c>
      <c r="F93" t="s">
        <v>175</v>
      </c>
      <c r="G93">
        <v>0.05</v>
      </c>
      <c r="H93">
        <v>0</v>
      </c>
      <c r="I93" t="s">
        <v>220</v>
      </c>
      <c r="J93" t="s">
        <v>178</v>
      </c>
      <c r="K93" t="s">
        <v>179</v>
      </c>
      <c r="L93" t="s">
        <v>256</v>
      </c>
      <c r="M93" t="s">
        <v>257</v>
      </c>
      <c r="O93">
        <v>45017</v>
      </c>
      <c r="P93">
        <v>45382</v>
      </c>
      <c r="R93" t="s">
        <v>258</v>
      </c>
      <c r="S93" t="s">
        <v>259</v>
      </c>
      <c r="T93" t="s">
        <v>260</v>
      </c>
      <c r="U93" t="s">
        <v>261</v>
      </c>
      <c r="V93" t="s">
        <v>462</v>
      </c>
      <c r="Y93" t="s">
        <v>52</v>
      </c>
      <c r="AB93" t="s">
        <v>463</v>
      </c>
      <c r="AC93" t="s">
        <v>463</v>
      </c>
      <c r="AD93" t="s">
        <v>451</v>
      </c>
      <c r="AE93" t="s">
        <v>464</v>
      </c>
    </row>
    <row r="94" spans="1:31">
      <c r="A94" t="s">
        <v>33</v>
      </c>
      <c r="B94" t="str">
        <f t="shared" si="1"/>
        <v>Flat LaneFY25Restore</v>
      </c>
      <c r="C94" t="s">
        <v>120</v>
      </c>
      <c r="D94" t="s">
        <v>96</v>
      </c>
      <c r="F94" t="s">
        <v>175</v>
      </c>
      <c r="G94">
        <v>0.05</v>
      </c>
      <c r="H94">
        <v>0</v>
      </c>
      <c r="I94" t="s">
        <v>220</v>
      </c>
      <c r="J94" t="s">
        <v>178</v>
      </c>
      <c r="K94" t="s">
        <v>179</v>
      </c>
      <c r="L94" t="s">
        <v>256</v>
      </c>
      <c r="M94" t="s">
        <v>257</v>
      </c>
      <c r="O94">
        <v>45383</v>
      </c>
      <c r="P94">
        <v>45747</v>
      </c>
      <c r="R94" t="s">
        <v>258</v>
      </c>
      <c r="S94" t="s">
        <v>259</v>
      </c>
      <c r="T94" t="s">
        <v>260</v>
      </c>
      <c r="U94" t="s">
        <v>265</v>
      </c>
      <c r="V94" t="s">
        <v>462</v>
      </c>
      <c r="Y94" t="s">
        <v>52</v>
      </c>
      <c r="AB94" t="s">
        <v>463</v>
      </c>
      <c r="AC94" t="s">
        <v>463</v>
      </c>
      <c r="AD94" t="s">
        <v>451</v>
      </c>
      <c r="AE94" t="s">
        <v>464</v>
      </c>
    </row>
    <row r="95" spans="1:31">
      <c r="A95" t="s">
        <v>33</v>
      </c>
      <c r="B95" t="str">
        <f t="shared" si="1"/>
        <v>Flat LaneFY26Restore</v>
      </c>
      <c r="C95" t="s">
        <v>120</v>
      </c>
      <c r="D95" t="s">
        <v>97</v>
      </c>
      <c r="F95" t="s">
        <v>175</v>
      </c>
      <c r="G95">
        <v>0.05</v>
      </c>
      <c r="H95">
        <v>0</v>
      </c>
      <c r="I95" t="s">
        <v>220</v>
      </c>
      <c r="J95" t="s">
        <v>178</v>
      </c>
      <c r="K95" t="s">
        <v>179</v>
      </c>
      <c r="L95" t="s">
        <v>256</v>
      </c>
      <c r="M95" t="s">
        <v>257</v>
      </c>
      <c r="O95">
        <v>45748</v>
      </c>
      <c r="P95">
        <v>46112</v>
      </c>
      <c r="R95" t="s">
        <v>258</v>
      </c>
      <c r="S95" t="s">
        <v>259</v>
      </c>
      <c r="T95" t="s">
        <v>260</v>
      </c>
      <c r="U95" t="s">
        <v>266</v>
      </c>
      <c r="V95" t="s">
        <v>462</v>
      </c>
      <c r="Y95" t="s">
        <v>52</v>
      </c>
      <c r="AB95" t="s">
        <v>463</v>
      </c>
      <c r="AC95" t="s">
        <v>463</v>
      </c>
      <c r="AD95" t="s">
        <v>451</v>
      </c>
      <c r="AE95" t="s">
        <v>464</v>
      </c>
    </row>
    <row r="96" spans="1:31">
      <c r="A96" t="s">
        <v>33</v>
      </c>
      <c r="B96" t="str">
        <f t="shared" si="1"/>
        <v>Flat LaneFY27Restore</v>
      </c>
      <c r="C96" t="s">
        <v>120</v>
      </c>
      <c r="D96" t="s">
        <v>98</v>
      </c>
      <c r="F96" t="s">
        <v>175</v>
      </c>
      <c r="G96">
        <v>0.05</v>
      </c>
      <c r="H96">
        <v>0</v>
      </c>
      <c r="I96" t="s">
        <v>220</v>
      </c>
      <c r="J96" t="s">
        <v>178</v>
      </c>
      <c r="K96" t="s">
        <v>179</v>
      </c>
      <c r="L96" t="s">
        <v>256</v>
      </c>
      <c r="M96" t="s">
        <v>257</v>
      </c>
      <c r="O96">
        <v>46113</v>
      </c>
      <c r="P96">
        <v>46477</v>
      </c>
      <c r="R96" t="s">
        <v>258</v>
      </c>
      <c r="S96" t="s">
        <v>259</v>
      </c>
      <c r="T96" t="s">
        <v>260</v>
      </c>
      <c r="U96" t="s">
        <v>267</v>
      </c>
      <c r="V96" t="s">
        <v>462</v>
      </c>
      <c r="Y96" t="s">
        <v>52</v>
      </c>
      <c r="AB96" t="s">
        <v>463</v>
      </c>
      <c r="AC96" t="s">
        <v>463</v>
      </c>
      <c r="AD96" t="s">
        <v>451</v>
      </c>
      <c r="AE96" t="s">
        <v>464</v>
      </c>
    </row>
    <row r="97" spans="1:31">
      <c r="A97" t="s">
        <v>33</v>
      </c>
      <c r="B97" t="str">
        <f t="shared" si="1"/>
        <v>Flat LaneFY28Restore</v>
      </c>
      <c r="C97" t="s">
        <v>120</v>
      </c>
      <c r="D97" t="s">
        <v>99</v>
      </c>
      <c r="F97" t="s">
        <v>175</v>
      </c>
      <c r="G97">
        <v>0.05</v>
      </c>
      <c r="H97">
        <v>0</v>
      </c>
      <c r="I97" t="s">
        <v>220</v>
      </c>
      <c r="J97" t="s">
        <v>178</v>
      </c>
      <c r="K97" t="s">
        <v>179</v>
      </c>
      <c r="L97" t="s">
        <v>256</v>
      </c>
      <c r="M97" t="s">
        <v>257</v>
      </c>
      <c r="O97">
        <v>46478</v>
      </c>
      <c r="P97">
        <v>46843</v>
      </c>
      <c r="R97" t="s">
        <v>258</v>
      </c>
      <c r="S97" t="s">
        <v>259</v>
      </c>
      <c r="T97" t="s">
        <v>260</v>
      </c>
      <c r="U97" t="s">
        <v>268</v>
      </c>
      <c r="V97" t="s">
        <v>462</v>
      </c>
      <c r="Y97" t="s">
        <v>52</v>
      </c>
      <c r="AB97" t="s">
        <v>463</v>
      </c>
      <c r="AC97" t="s">
        <v>463</v>
      </c>
      <c r="AD97" t="s">
        <v>451</v>
      </c>
      <c r="AE97" t="s">
        <v>464</v>
      </c>
    </row>
    <row r="98" spans="1:31">
      <c r="A98" t="s">
        <v>83</v>
      </c>
      <c r="B98" t="str">
        <f t="shared" si="1"/>
        <v>GillsrowFY24Restore</v>
      </c>
      <c r="C98" t="s">
        <v>121</v>
      </c>
      <c r="D98" t="s">
        <v>95</v>
      </c>
      <c r="F98" t="s">
        <v>175</v>
      </c>
      <c r="G98">
        <v>0.05</v>
      </c>
      <c r="H98">
        <v>0</v>
      </c>
      <c r="I98" t="s">
        <v>220</v>
      </c>
      <c r="J98" t="s">
        <v>178</v>
      </c>
      <c r="K98" t="s">
        <v>179</v>
      </c>
      <c r="L98" t="s">
        <v>256</v>
      </c>
      <c r="M98" t="s">
        <v>257</v>
      </c>
      <c r="O98">
        <v>45017</v>
      </c>
      <c r="P98">
        <v>45382</v>
      </c>
      <c r="R98" t="s">
        <v>258</v>
      </c>
      <c r="S98" t="s">
        <v>259</v>
      </c>
      <c r="T98" t="s">
        <v>260</v>
      </c>
      <c r="U98" t="s">
        <v>261</v>
      </c>
      <c r="V98" t="s">
        <v>465</v>
      </c>
      <c r="Y98" t="s">
        <v>52</v>
      </c>
      <c r="AB98" t="s">
        <v>466</v>
      </c>
      <c r="AC98" t="s">
        <v>466</v>
      </c>
      <c r="AD98" t="s">
        <v>467</v>
      </c>
      <c r="AE98" t="s">
        <v>468</v>
      </c>
    </row>
    <row r="99" spans="1:31">
      <c r="A99" t="s">
        <v>83</v>
      </c>
      <c r="B99" t="str">
        <f t="shared" si="1"/>
        <v>GillsrowFY25Restore</v>
      </c>
      <c r="C99" t="s">
        <v>121</v>
      </c>
      <c r="D99" t="s">
        <v>96</v>
      </c>
      <c r="F99" t="s">
        <v>175</v>
      </c>
      <c r="G99">
        <v>0.05</v>
      </c>
      <c r="H99">
        <v>0</v>
      </c>
      <c r="I99" t="s">
        <v>220</v>
      </c>
      <c r="J99" t="s">
        <v>178</v>
      </c>
      <c r="K99" t="s">
        <v>179</v>
      </c>
      <c r="L99" t="s">
        <v>256</v>
      </c>
      <c r="M99" t="s">
        <v>257</v>
      </c>
      <c r="O99">
        <v>45383</v>
      </c>
      <c r="P99">
        <v>45747</v>
      </c>
      <c r="R99" t="s">
        <v>258</v>
      </c>
      <c r="S99" t="s">
        <v>259</v>
      </c>
      <c r="T99" t="s">
        <v>260</v>
      </c>
      <c r="U99" t="s">
        <v>265</v>
      </c>
      <c r="V99" t="s">
        <v>465</v>
      </c>
      <c r="Y99" t="s">
        <v>52</v>
      </c>
      <c r="AB99" t="s">
        <v>466</v>
      </c>
      <c r="AC99" t="s">
        <v>466</v>
      </c>
      <c r="AD99" t="s">
        <v>467</v>
      </c>
      <c r="AE99" t="s">
        <v>468</v>
      </c>
    </row>
    <row r="100" spans="1:31">
      <c r="A100" t="s">
        <v>83</v>
      </c>
      <c r="B100" t="str">
        <f t="shared" si="1"/>
        <v>GillsrowFY26Restore</v>
      </c>
      <c r="C100" t="s">
        <v>121</v>
      </c>
      <c r="D100" t="s">
        <v>97</v>
      </c>
      <c r="F100" t="s">
        <v>175</v>
      </c>
      <c r="G100">
        <v>0.05</v>
      </c>
      <c r="H100">
        <v>0</v>
      </c>
      <c r="I100" t="s">
        <v>220</v>
      </c>
      <c r="J100" t="s">
        <v>178</v>
      </c>
      <c r="K100" t="s">
        <v>179</v>
      </c>
      <c r="L100" t="s">
        <v>256</v>
      </c>
      <c r="M100" t="s">
        <v>257</v>
      </c>
      <c r="O100">
        <v>45748</v>
      </c>
      <c r="P100">
        <v>46112</v>
      </c>
      <c r="R100" t="s">
        <v>258</v>
      </c>
      <c r="S100" t="s">
        <v>259</v>
      </c>
      <c r="T100" t="s">
        <v>260</v>
      </c>
      <c r="U100" t="s">
        <v>266</v>
      </c>
      <c r="V100" t="s">
        <v>465</v>
      </c>
      <c r="Y100" t="s">
        <v>52</v>
      </c>
      <c r="AB100" t="s">
        <v>466</v>
      </c>
      <c r="AC100" t="s">
        <v>466</v>
      </c>
      <c r="AD100" t="s">
        <v>467</v>
      </c>
      <c r="AE100" t="s">
        <v>468</v>
      </c>
    </row>
    <row r="101" spans="1:31">
      <c r="A101" t="s">
        <v>83</v>
      </c>
      <c r="B101" t="str">
        <f t="shared" si="1"/>
        <v>GillsrowFY27Restore</v>
      </c>
      <c r="C101" t="s">
        <v>121</v>
      </c>
      <c r="D101" t="s">
        <v>98</v>
      </c>
      <c r="F101" t="s">
        <v>175</v>
      </c>
      <c r="G101">
        <v>0.05</v>
      </c>
      <c r="H101">
        <v>0</v>
      </c>
      <c r="I101" t="s">
        <v>220</v>
      </c>
      <c r="J101" t="s">
        <v>178</v>
      </c>
      <c r="K101" t="s">
        <v>179</v>
      </c>
      <c r="L101" t="s">
        <v>256</v>
      </c>
      <c r="M101" t="s">
        <v>257</v>
      </c>
      <c r="O101">
        <v>46113</v>
      </c>
      <c r="P101">
        <v>46477</v>
      </c>
      <c r="R101" t="s">
        <v>258</v>
      </c>
      <c r="S101" t="s">
        <v>259</v>
      </c>
      <c r="T101" t="s">
        <v>260</v>
      </c>
      <c r="U101" t="s">
        <v>267</v>
      </c>
      <c r="V101" t="s">
        <v>465</v>
      </c>
      <c r="Y101" t="s">
        <v>52</v>
      </c>
      <c r="AB101" t="s">
        <v>466</v>
      </c>
      <c r="AC101" t="s">
        <v>466</v>
      </c>
      <c r="AD101" t="s">
        <v>467</v>
      </c>
      <c r="AE101" t="s">
        <v>468</v>
      </c>
    </row>
    <row r="102" spans="1:31">
      <c r="A102" t="s">
        <v>83</v>
      </c>
      <c r="B102" t="str">
        <f t="shared" si="1"/>
        <v>GillsrowFY28Restore</v>
      </c>
      <c r="C102" t="s">
        <v>121</v>
      </c>
      <c r="D102" t="s">
        <v>99</v>
      </c>
      <c r="F102" t="s">
        <v>175</v>
      </c>
      <c r="G102">
        <v>0.05</v>
      </c>
      <c r="H102">
        <v>0</v>
      </c>
      <c r="I102" t="s">
        <v>220</v>
      </c>
      <c r="J102" t="s">
        <v>178</v>
      </c>
      <c r="K102" t="s">
        <v>179</v>
      </c>
      <c r="L102" t="s">
        <v>256</v>
      </c>
      <c r="M102" t="s">
        <v>257</v>
      </c>
      <c r="O102">
        <v>46478</v>
      </c>
      <c r="P102">
        <v>46843</v>
      </c>
      <c r="R102" t="s">
        <v>258</v>
      </c>
      <c r="S102" t="s">
        <v>259</v>
      </c>
      <c r="T102" t="s">
        <v>260</v>
      </c>
      <c r="U102" t="s">
        <v>268</v>
      </c>
      <c r="V102" t="s">
        <v>465</v>
      </c>
      <c r="Y102" t="s">
        <v>52</v>
      </c>
      <c r="AB102" t="s">
        <v>466</v>
      </c>
      <c r="AC102" t="s">
        <v>466</v>
      </c>
      <c r="AD102" t="s">
        <v>467</v>
      </c>
      <c r="AE102" t="s">
        <v>468</v>
      </c>
    </row>
    <row r="103" spans="1:31">
      <c r="A103" t="s">
        <v>34</v>
      </c>
      <c r="B103" t="str">
        <f t="shared" si="1"/>
        <v>Helwith BridgeFY24Restore</v>
      </c>
      <c r="C103" t="s">
        <v>122</v>
      </c>
      <c r="D103" t="s">
        <v>95</v>
      </c>
      <c r="F103" t="s">
        <v>175</v>
      </c>
      <c r="G103">
        <v>0.05</v>
      </c>
      <c r="H103">
        <v>0</v>
      </c>
      <c r="I103" t="s">
        <v>220</v>
      </c>
      <c r="J103" t="s">
        <v>178</v>
      </c>
      <c r="K103" t="s">
        <v>179</v>
      </c>
      <c r="L103" t="s">
        <v>256</v>
      </c>
      <c r="M103" t="s">
        <v>257</v>
      </c>
      <c r="O103">
        <v>45017</v>
      </c>
      <c r="P103">
        <v>45382</v>
      </c>
      <c r="R103" t="s">
        <v>258</v>
      </c>
      <c r="S103" t="s">
        <v>259</v>
      </c>
      <c r="T103" t="s">
        <v>260</v>
      </c>
      <c r="U103" t="s">
        <v>261</v>
      </c>
      <c r="V103" t="s">
        <v>469</v>
      </c>
      <c r="Y103" t="s">
        <v>52</v>
      </c>
      <c r="AB103" t="s">
        <v>470</v>
      </c>
      <c r="AC103" t="s">
        <v>470</v>
      </c>
      <c r="AD103" t="s">
        <v>471</v>
      </c>
      <c r="AE103" t="s">
        <v>472</v>
      </c>
    </row>
    <row r="104" spans="1:31">
      <c r="A104" t="s">
        <v>34</v>
      </c>
      <c r="B104" t="str">
        <f t="shared" si="1"/>
        <v>Helwith BridgeFY25Restore</v>
      </c>
      <c r="C104" t="s">
        <v>122</v>
      </c>
      <c r="D104" t="s">
        <v>96</v>
      </c>
      <c r="F104" t="s">
        <v>175</v>
      </c>
      <c r="G104">
        <v>0.05</v>
      </c>
      <c r="H104">
        <v>0</v>
      </c>
      <c r="I104" t="s">
        <v>220</v>
      </c>
      <c r="J104" t="s">
        <v>178</v>
      </c>
      <c r="K104" t="s">
        <v>179</v>
      </c>
      <c r="L104" t="s">
        <v>256</v>
      </c>
      <c r="M104" t="s">
        <v>257</v>
      </c>
      <c r="O104">
        <v>45383</v>
      </c>
      <c r="P104">
        <v>45747</v>
      </c>
      <c r="R104" t="s">
        <v>258</v>
      </c>
      <c r="S104" t="s">
        <v>259</v>
      </c>
      <c r="T104" t="s">
        <v>260</v>
      </c>
      <c r="U104" t="s">
        <v>265</v>
      </c>
      <c r="V104" t="s">
        <v>469</v>
      </c>
      <c r="Y104" t="s">
        <v>52</v>
      </c>
      <c r="AB104" t="s">
        <v>470</v>
      </c>
      <c r="AC104" t="s">
        <v>470</v>
      </c>
      <c r="AD104" t="s">
        <v>471</v>
      </c>
      <c r="AE104" t="s">
        <v>472</v>
      </c>
    </row>
    <row r="105" spans="1:31">
      <c r="A105" t="s">
        <v>34</v>
      </c>
      <c r="B105" t="str">
        <f t="shared" si="1"/>
        <v>Helwith BridgeFY26Restore</v>
      </c>
      <c r="C105" t="s">
        <v>122</v>
      </c>
      <c r="D105" t="s">
        <v>97</v>
      </c>
      <c r="F105" t="s">
        <v>175</v>
      </c>
      <c r="G105">
        <v>0.05</v>
      </c>
      <c r="H105">
        <v>0</v>
      </c>
      <c r="I105" t="s">
        <v>220</v>
      </c>
      <c r="J105" t="s">
        <v>178</v>
      </c>
      <c r="K105" t="s">
        <v>179</v>
      </c>
      <c r="L105" t="s">
        <v>256</v>
      </c>
      <c r="M105" t="s">
        <v>257</v>
      </c>
      <c r="O105">
        <v>45748</v>
      </c>
      <c r="P105">
        <v>46112</v>
      </c>
      <c r="R105" t="s">
        <v>258</v>
      </c>
      <c r="S105" t="s">
        <v>259</v>
      </c>
      <c r="T105" t="s">
        <v>260</v>
      </c>
      <c r="U105" t="s">
        <v>266</v>
      </c>
      <c r="V105" t="s">
        <v>469</v>
      </c>
      <c r="Y105" t="s">
        <v>52</v>
      </c>
      <c r="AB105" t="s">
        <v>470</v>
      </c>
      <c r="AC105" t="s">
        <v>470</v>
      </c>
      <c r="AD105" t="s">
        <v>471</v>
      </c>
      <c r="AE105" t="s">
        <v>472</v>
      </c>
    </row>
    <row r="106" spans="1:31">
      <c r="A106" t="s">
        <v>34</v>
      </c>
      <c r="B106" t="str">
        <f t="shared" si="1"/>
        <v>Helwith BridgeFY27Restore</v>
      </c>
      <c r="C106" t="s">
        <v>122</v>
      </c>
      <c r="D106" t="s">
        <v>98</v>
      </c>
      <c r="F106" t="s">
        <v>175</v>
      </c>
      <c r="G106">
        <v>0.05</v>
      </c>
      <c r="H106">
        <v>0</v>
      </c>
      <c r="I106" t="s">
        <v>220</v>
      </c>
      <c r="J106" t="s">
        <v>178</v>
      </c>
      <c r="K106" t="s">
        <v>179</v>
      </c>
      <c r="L106" t="s">
        <v>256</v>
      </c>
      <c r="M106" t="s">
        <v>257</v>
      </c>
      <c r="O106">
        <v>46113</v>
      </c>
      <c r="P106">
        <v>46477</v>
      </c>
      <c r="R106" t="s">
        <v>258</v>
      </c>
      <c r="S106" t="s">
        <v>259</v>
      </c>
      <c r="T106" t="s">
        <v>260</v>
      </c>
      <c r="U106" t="s">
        <v>267</v>
      </c>
      <c r="V106" t="s">
        <v>469</v>
      </c>
      <c r="Y106" t="s">
        <v>52</v>
      </c>
      <c r="AB106" t="s">
        <v>470</v>
      </c>
      <c r="AC106" t="s">
        <v>470</v>
      </c>
      <c r="AD106" t="s">
        <v>471</v>
      </c>
      <c r="AE106" t="s">
        <v>472</v>
      </c>
    </row>
    <row r="107" spans="1:31">
      <c r="A107" t="s">
        <v>34</v>
      </c>
      <c r="B107" t="str">
        <f t="shared" si="1"/>
        <v>Helwith BridgeFY28Restore</v>
      </c>
      <c r="C107" t="s">
        <v>122</v>
      </c>
      <c r="D107" t="s">
        <v>99</v>
      </c>
      <c r="F107" t="s">
        <v>175</v>
      </c>
      <c r="G107">
        <v>0.05</v>
      </c>
      <c r="H107">
        <v>0</v>
      </c>
      <c r="I107" t="s">
        <v>220</v>
      </c>
      <c r="J107" t="s">
        <v>178</v>
      </c>
      <c r="K107" t="s">
        <v>179</v>
      </c>
      <c r="L107" t="s">
        <v>256</v>
      </c>
      <c r="M107" t="s">
        <v>257</v>
      </c>
      <c r="O107">
        <v>46478</v>
      </c>
      <c r="P107">
        <v>46843</v>
      </c>
      <c r="R107" t="s">
        <v>258</v>
      </c>
      <c r="S107" t="s">
        <v>259</v>
      </c>
      <c r="T107" t="s">
        <v>260</v>
      </c>
      <c r="U107" t="s">
        <v>268</v>
      </c>
      <c r="V107" t="s">
        <v>469</v>
      </c>
      <c r="Y107" t="s">
        <v>52</v>
      </c>
      <c r="AB107" t="s">
        <v>470</v>
      </c>
      <c r="AC107" t="s">
        <v>470</v>
      </c>
      <c r="AD107" t="s">
        <v>471</v>
      </c>
      <c r="AE107" t="s">
        <v>472</v>
      </c>
    </row>
    <row r="108" spans="1:31">
      <c r="A108" t="s">
        <v>35</v>
      </c>
      <c r="B108" t="str">
        <f t="shared" si="1"/>
        <v>HeywoodW24/25Dynamic</v>
      </c>
      <c r="C108" t="s">
        <v>123</v>
      </c>
      <c r="D108" t="s">
        <v>88</v>
      </c>
      <c r="F108" t="s">
        <v>175</v>
      </c>
      <c r="G108">
        <v>0.05</v>
      </c>
      <c r="H108" t="s">
        <v>473</v>
      </c>
      <c r="I108" t="s">
        <v>474</v>
      </c>
      <c r="J108" t="s">
        <v>178</v>
      </c>
      <c r="K108" t="s">
        <v>179</v>
      </c>
      <c r="L108" t="s">
        <v>180</v>
      </c>
      <c r="M108" t="s">
        <v>196</v>
      </c>
      <c r="N108">
        <v>94</v>
      </c>
      <c r="O108">
        <v>45658</v>
      </c>
      <c r="P108">
        <v>45747</v>
      </c>
      <c r="Q108" t="s">
        <v>207</v>
      </c>
      <c r="R108" t="s">
        <v>475</v>
      </c>
      <c r="S108" t="s">
        <v>199</v>
      </c>
      <c r="T108" t="s">
        <v>200</v>
      </c>
      <c r="U108" t="s">
        <v>476</v>
      </c>
      <c r="V108" t="s">
        <v>477</v>
      </c>
      <c r="Y108" t="s">
        <v>53</v>
      </c>
      <c r="Z108" t="s">
        <v>478</v>
      </c>
      <c r="AA108" t="s">
        <v>203</v>
      </c>
      <c r="AB108" t="s">
        <v>479</v>
      </c>
      <c r="AC108" t="s">
        <v>480</v>
      </c>
      <c r="AD108" t="s">
        <v>481</v>
      </c>
      <c r="AE108" t="s">
        <v>482</v>
      </c>
    </row>
    <row r="109" spans="1:31">
      <c r="A109" t="s">
        <v>35</v>
      </c>
      <c r="B109" t="str">
        <f t="shared" si="1"/>
        <v>HeywoodS25Dynamic</v>
      </c>
      <c r="C109" t="s">
        <v>123</v>
      </c>
      <c r="D109" t="s">
        <v>89</v>
      </c>
      <c r="F109" t="s">
        <v>175</v>
      </c>
      <c r="G109">
        <v>0.05</v>
      </c>
      <c r="H109" t="s">
        <v>483</v>
      </c>
      <c r="I109" t="s">
        <v>360</v>
      </c>
      <c r="J109" t="s">
        <v>178</v>
      </c>
      <c r="K109" t="s">
        <v>179</v>
      </c>
      <c r="L109" t="s">
        <v>180</v>
      </c>
      <c r="M109" t="s">
        <v>196</v>
      </c>
      <c r="N109">
        <v>804</v>
      </c>
      <c r="O109">
        <v>45748</v>
      </c>
      <c r="P109">
        <v>45930</v>
      </c>
      <c r="Q109" t="s">
        <v>215</v>
      </c>
      <c r="R109" t="s">
        <v>198</v>
      </c>
      <c r="S109" t="s">
        <v>401</v>
      </c>
      <c r="T109" t="s">
        <v>200</v>
      </c>
      <c r="U109" t="s">
        <v>216</v>
      </c>
      <c r="V109" t="s">
        <v>484</v>
      </c>
      <c r="Y109" t="s">
        <v>53</v>
      </c>
      <c r="Z109" t="s">
        <v>202</v>
      </c>
      <c r="AA109" t="s">
        <v>403</v>
      </c>
      <c r="AB109" t="s">
        <v>479</v>
      </c>
      <c r="AC109" t="s">
        <v>485</v>
      </c>
      <c r="AD109" t="s">
        <v>481</v>
      </c>
      <c r="AE109" t="s">
        <v>482</v>
      </c>
    </row>
    <row r="110" spans="1:31">
      <c r="A110" t="s">
        <v>35</v>
      </c>
      <c r="B110" t="str">
        <f t="shared" si="1"/>
        <v>HeywoodW25/26Restore</v>
      </c>
      <c r="C110" t="s">
        <v>124</v>
      </c>
      <c r="D110" t="s">
        <v>90</v>
      </c>
      <c r="F110" t="s">
        <v>175</v>
      </c>
      <c r="G110">
        <v>0.05</v>
      </c>
      <c r="H110">
        <v>0</v>
      </c>
      <c r="I110" t="s">
        <v>220</v>
      </c>
      <c r="J110" t="s">
        <v>178</v>
      </c>
      <c r="K110" t="s">
        <v>179</v>
      </c>
      <c r="L110" t="s">
        <v>256</v>
      </c>
      <c r="M110" t="s">
        <v>257</v>
      </c>
      <c r="N110">
        <v>2543</v>
      </c>
      <c r="O110">
        <v>45931</v>
      </c>
      <c r="P110">
        <v>46112</v>
      </c>
      <c r="Q110" t="s">
        <v>221</v>
      </c>
      <c r="R110" t="s">
        <v>280</v>
      </c>
      <c r="S110" t="s">
        <v>281</v>
      </c>
      <c r="T110" t="s">
        <v>260</v>
      </c>
      <c r="U110" t="s">
        <v>224</v>
      </c>
      <c r="V110" t="s">
        <v>486</v>
      </c>
      <c r="W110" t="s">
        <v>283</v>
      </c>
      <c r="Y110" t="s">
        <v>52</v>
      </c>
      <c r="Z110" t="s">
        <v>258</v>
      </c>
      <c r="AA110" t="s">
        <v>259</v>
      </c>
      <c r="AB110" t="s">
        <v>487</v>
      </c>
      <c r="AC110" t="s">
        <v>487</v>
      </c>
      <c r="AD110" t="s">
        <v>481</v>
      </c>
      <c r="AE110" t="s">
        <v>488</v>
      </c>
    </row>
    <row r="111" spans="1:31">
      <c r="A111" t="s">
        <v>35</v>
      </c>
      <c r="B111" t="str">
        <f t="shared" si="1"/>
        <v>HeywoodW25/26Secure</v>
      </c>
      <c r="C111" t="s">
        <v>125</v>
      </c>
      <c r="D111" t="s">
        <v>90</v>
      </c>
      <c r="F111" t="s">
        <v>175</v>
      </c>
      <c r="G111">
        <v>0.05</v>
      </c>
      <c r="H111" t="s">
        <v>489</v>
      </c>
      <c r="I111" t="s">
        <v>220</v>
      </c>
      <c r="J111" t="s">
        <v>178</v>
      </c>
      <c r="K111" t="s">
        <v>179</v>
      </c>
      <c r="L111" t="s">
        <v>256</v>
      </c>
      <c r="M111" t="s">
        <v>257</v>
      </c>
      <c r="N111">
        <v>2543</v>
      </c>
      <c r="O111">
        <v>45931</v>
      </c>
      <c r="P111">
        <v>46112</v>
      </c>
      <c r="Q111" t="s">
        <v>221</v>
      </c>
      <c r="R111" t="s">
        <v>340</v>
      </c>
      <c r="S111" t="s">
        <v>251</v>
      </c>
      <c r="T111" t="s">
        <v>260</v>
      </c>
      <c r="U111" t="s">
        <v>224</v>
      </c>
      <c r="V111" t="s">
        <v>490</v>
      </c>
      <c r="Y111" t="s">
        <v>50</v>
      </c>
      <c r="Z111" t="s">
        <v>343</v>
      </c>
      <c r="AA111" t="s">
        <v>254</v>
      </c>
      <c r="AB111" t="s">
        <v>479</v>
      </c>
      <c r="AC111" t="s">
        <v>491</v>
      </c>
      <c r="AD111" t="s">
        <v>481</v>
      </c>
      <c r="AE111" t="s">
        <v>492</v>
      </c>
    </row>
    <row r="112" spans="1:31">
      <c r="A112" t="s">
        <v>35</v>
      </c>
      <c r="B112" t="str">
        <f t="shared" si="1"/>
        <v>HeywoodS26Restore</v>
      </c>
      <c r="C112" t="s">
        <v>124</v>
      </c>
      <c r="D112" t="s">
        <v>91</v>
      </c>
      <c r="F112" t="s">
        <v>175</v>
      </c>
      <c r="G112">
        <v>0.05</v>
      </c>
      <c r="H112">
        <v>0</v>
      </c>
      <c r="I112" t="s">
        <v>220</v>
      </c>
      <c r="J112" t="s">
        <v>178</v>
      </c>
      <c r="K112" t="s">
        <v>179</v>
      </c>
      <c r="L112" t="s">
        <v>256</v>
      </c>
      <c r="M112" t="s">
        <v>257</v>
      </c>
      <c r="N112">
        <v>5691</v>
      </c>
      <c r="O112">
        <v>46113</v>
      </c>
      <c r="P112">
        <v>46295</v>
      </c>
      <c r="Q112" t="s">
        <v>231</v>
      </c>
      <c r="R112" t="s">
        <v>280</v>
      </c>
      <c r="S112" t="s">
        <v>281</v>
      </c>
      <c r="T112" t="s">
        <v>260</v>
      </c>
      <c r="U112" t="s">
        <v>233</v>
      </c>
      <c r="V112" t="s">
        <v>486</v>
      </c>
      <c r="W112" t="s">
        <v>283</v>
      </c>
      <c r="Y112" t="s">
        <v>52</v>
      </c>
      <c r="Z112" t="s">
        <v>258</v>
      </c>
      <c r="AA112" t="s">
        <v>259</v>
      </c>
      <c r="AB112" t="s">
        <v>487</v>
      </c>
      <c r="AC112" t="s">
        <v>487</v>
      </c>
      <c r="AD112" t="s">
        <v>481</v>
      </c>
      <c r="AE112" t="s">
        <v>488</v>
      </c>
    </row>
    <row r="113" spans="1:31">
      <c r="A113" t="s">
        <v>35</v>
      </c>
      <c r="B113" t="str">
        <f t="shared" si="1"/>
        <v>HeywoodS26Secure</v>
      </c>
      <c r="C113" t="s">
        <v>125</v>
      </c>
      <c r="D113" t="s">
        <v>91</v>
      </c>
      <c r="F113" t="s">
        <v>175</v>
      </c>
      <c r="G113">
        <v>0.05</v>
      </c>
      <c r="H113" t="s">
        <v>493</v>
      </c>
      <c r="I113" t="s">
        <v>220</v>
      </c>
      <c r="J113" t="s">
        <v>178</v>
      </c>
      <c r="K113" t="s">
        <v>179</v>
      </c>
      <c r="L113" t="s">
        <v>306</v>
      </c>
      <c r="M113" t="s">
        <v>257</v>
      </c>
      <c r="N113">
        <v>5691</v>
      </c>
      <c r="O113">
        <v>46113</v>
      </c>
      <c r="P113">
        <v>46295</v>
      </c>
      <c r="Q113" t="s">
        <v>231</v>
      </c>
      <c r="R113" t="s">
        <v>280</v>
      </c>
      <c r="S113" t="s">
        <v>281</v>
      </c>
      <c r="T113" t="s">
        <v>307</v>
      </c>
      <c r="U113" t="s">
        <v>233</v>
      </c>
      <c r="V113" t="s">
        <v>494</v>
      </c>
      <c r="Y113" t="s">
        <v>50</v>
      </c>
      <c r="Z113" t="s">
        <v>258</v>
      </c>
      <c r="AA113" t="s">
        <v>259</v>
      </c>
      <c r="AB113" t="s">
        <v>479</v>
      </c>
      <c r="AC113" t="s">
        <v>495</v>
      </c>
      <c r="AD113" t="s">
        <v>481</v>
      </c>
      <c r="AE113" t="s">
        <v>492</v>
      </c>
    </row>
    <row r="114" spans="1:31">
      <c r="A114" t="s">
        <v>35</v>
      </c>
      <c r="B114" t="str">
        <f t="shared" si="1"/>
        <v>HeywoodW26/27Restore</v>
      </c>
      <c r="C114" t="s">
        <v>124</v>
      </c>
      <c r="D114" t="s">
        <v>92</v>
      </c>
      <c r="F114" t="s">
        <v>175</v>
      </c>
      <c r="G114">
        <v>0.05</v>
      </c>
      <c r="H114">
        <v>0</v>
      </c>
      <c r="I114" t="s">
        <v>220</v>
      </c>
      <c r="J114" t="s">
        <v>178</v>
      </c>
      <c r="K114" t="s">
        <v>179</v>
      </c>
      <c r="L114" t="s">
        <v>256</v>
      </c>
      <c r="M114" t="s">
        <v>257</v>
      </c>
      <c r="N114">
        <v>7019</v>
      </c>
      <c r="O114">
        <v>46296</v>
      </c>
      <c r="P114">
        <v>46477</v>
      </c>
      <c r="Q114" t="s">
        <v>237</v>
      </c>
      <c r="R114" t="s">
        <v>280</v>
      </c>
      <c r="S114" t="s">
        <v>281</v>
      </c>
      <c r="T114" t="s">
        <v>260</v>
      </c>
      <c r="U114" t="s">
        <v>239</v>
      </c>
      <c r="V114" t="s">
        <v>486</v>
      </c>
      <c r="W114" t="s">
        <v>283</v>
      </c>
      <c r="Y114" t="s">
        <v>52</v>
      </c>
      <c r="Z114" t="s">
        <v>258</v>
      </c>
      <c r="AA114" t="s">
        <v>259</v>
      </c>
      <c r="AB114" t="s">
        <v>487</v>
      </c>
      <c r="AC114" t="s">
        <v>487</v>
      </c>
      <c r="AD114" t="s">
        <v>481</v>
      </c>
      <c r="AE114" t="s">
        <v>488</v>
      </c>
    </row>
    <row r="115" spans="1:31">
      <c r="A115" t="s">
        <v>35</v>
      </c>
      <c r="B115" t="str">
        <f t="shared" si="1"/>
        <v>HeywoodW26/27Secure</v>
      </c>
      <c r="C115" t="s">
        <v>125</v>
      </c>
      <c r="D115" t="s">
        <v>92</v>
      </c>
      <c r="F115" t="s">
        <v>175</v>
      </c>
      <c r="G115">
        <v>0.05</v>
      </c>
      <c r="H115" t="s">
        <v>496</v>
      </c>
      <c r="I115" t="s">
        <v>220</v>
      </c>
      <c r="J115" t="s">
        <v>178</v>
      </c>
      <c r="K115" t="s">
        <v>179</v>
      </c>
      <c r="L115" t="s">
        <v>306</v>
      </c>
      <c r="M115" t="s">
        <v>257</v>
      </c>
      <c r="N115">
        <v>7019</v>
      </c>
      <c r="O115">
        <v>46296</v>
      </c>
      <c r="P115">
        <v>46477</v>
      </c>
      <c r="Q115" t="s">
        <v>237</v>
      </c>
      <c r="R115" t="s">
        <v>280</v>
      </c>
      <c r="S115" t="s">
        <v>281</v>
      </c>
      <c r="T115" t="s">
        <v>307</v>
      </c>
      <c r="U115" t="s">
        <v>239</v>
      </c>
      <c r="V115" t="s">
        <v>497</v>
      </c>
      <c r="Y115" t="s">
        <v>50</v>
      </c>
      <c r="Z115" t="s">
        <v>258</v>
      </c>
      <c r="AA115" t="s">
        <v>259</v>
      </c>
      <c r="AB115" t="s">
        <v>479</v>
      </c>
      <c r="AC115" t="s">
        <v>498</v>
      </c>
      <c r="AD115" t="s">
        <v>481</v>
      </c>
      <c r="AE115" t="s">
        <v>492</v>
      </c>
    </row>
    <row r="116" spans="1:31">
      <c r="A116" t="s">
        <v>35</v>
      </c>
      <c r="B116" t="str">
        <f t="shared" si="1"/>
        <v>HeywoodS27Restore</v>
      </c>
      <c r="C116" t="s">
        <v>124</v>
      </c>
      <c r="D116" t="s">
        <v>93</v>
      </c>
      <c r="F116" t="s">
        <v>175</v>
      </c>
      <c r="G116">
        <v>0.05</v>
      </c>
      <c r="H116">
        <v>0</v>
      </c>
      <c r="I116" t="s">
        <v>220</v>
      </c>
      <c r="J116" t="s">
        <v>178</v>
      </c>
      <c r="K116" t="s">
        <v>179</v>
      </c>
      <c r="L116" t="s">
        <v>256</v>
      </c>
      <c r="M116" t="s">
        <v>257</v>
      </c>
      <c r="N116">
        <v>6231</v>
      </c>
      <c r="O116">
        <v>46478</v>
      </c>
      <c r="P116">
        <v>46660</v>
      </c>
      <c r="Q116" t="s">
        <v>245</v>
      </c>
      <c r="R116" t="s">
        <v>280</v>
      </c>
      <c r="S116" t="s">
        <v>281</v>
      </c>
      <c r="T116" t="s">
        <v>260</v>
      </c>
      <c r="U116" t="s">
        <v>246</v>
      </c>
      <c r="V116" t="s">
        <v>486</v>
      </c>
      <c r="W116" t="s">
        <v>283</v>
      </c>
      <c r="Y116" t="s">
        <v>52</v>
      </c>
      <c r="Z116" t="s">
        <v>258</v>
      </c>
      <c r="AA116" t="s">
        <v>259</v>
      </c>
      <c r="AB116" t="s">
        <v>487</v>
      </c>
      <c r="AC116" t="s">
        <v>487</v>
      </c>
      <c r="AD116" t="s">
        <v>481</v>
      </c>
      <c r="AE116" t="s">
        <v>488</v>
      </c>
    </row>
    <row r="117" spans="1:31">
      <c r="A117" t="s">
        <v>35</v>
      </c>
      <c r="B117" t="str">
        <f t="shared" si="1"/>
        <v>HeywoodS27Secure</v>
      </c>
      <c r="C117" t="s">
        <v>125</v>
      </c>
      <c r="D117" t="s">
        <v>93</v>
      </c>
      <c r="F117" t="s">
        <v>175</v>
      </c>
      <c r="G117">
        <v>0.05</v>
      </c>
      <c r="H117" t="s">
        <v>499</v>
      </c>
      <c r="I117" t="s">
        <v>220</v>
      </c>
      <c r="J117" t="s">
        <v>178</v>
      </c>
      <c r="K117" t="s">
        <v>179</v>
      </c>
      <c r="L117" t="s">
        <v>306</v>
      </c>
      <c r="M117" t="s">
        <v>257</v>
      </c>
      <c r="N117">
        <v>6231</v>
      </c>
      <c r="O117">
        <v>46478</v>
      </c>
      <c r="P117">
        <v>46660</v>
      </c>
      <c r="Q117" t="s">
        <v>245</v>
      </c>
      <c r="R117" t="s">
        <v>280</v>
      </c>
      <c r="S117" t="s">
        <v>281</v>
      </c>
      <c r="T117" t="s">
        <v>307</v>
      </c>
      <c r="U117" t="s">
        <v>246</v>
      </c>
      <c r="V117" t="s">
        <v>500</v>
      </c>
      <c r="Y117" t="s">
        <v>50</v>
      </c>
      <c r="Z117" t="s">
        <v>258</v>
      </c>
      <c r="AA117" t="s">
        <v>259</v>
      </c>
      <c r="AB117" t="s">
        <v>479</v>
      </c>
      <c r="AC117" t="s">
        <v>501</v>
      </c>
      <c r="AD117" t="s">
        <v>481</v>
      </c>
      <c r="AE117" t="s">
        <v>492</v>
      </c>
    </row>
    <row r="118" spans="1:31">
      <c r="A118" t="s">
        <v>35</v>
      </c>
      <c r="B118" t="str">
        <f t="shared" si="1"/>
        <v>HeywoodW27/28Restore</v>
      </c>
      <c r="C118" t="s">
        <v>124</v>
      </c>
      <c r="D118" t="s">
        <v>94</v>
      </c>
      <c r="F118" t="s">
        <v>175</v>
      </c>
      <c r="G118">
        <v>0.05</v>
      </c>
      <c r="H118">
        <v>0</v>
      </c>
      <c r="I118" t="s">
        <v>220</v>
      </c>
      <c r="J118" t="s">
        <v>178</v>
      </c>
      <c r="K118" t="s">
        <v>179</v>
      </c>
      <c r="L118" t="s">
        <v>256</v>
      </c>
      <c r="M118" t="s">
        <v>257</v>
      </c>
      <c r="N118">
        <v>7808</v>
      </c>
      <c r="O118">
        <v>46661</v>
      </c>
      <c r="P118">
        <v>46843</v>
      </c>
      <c r="Q118" t="s">
        <v>250</v>
      </c>
      <c r="R118" t="s">
        <v>280</v>
      </c>
      <c r="S118" t="s">
        <v>281</v>
      </c>
      <c r="T118" t="s">
        <v>260</v>
      </c>
      <c r="U118" t="s">
        <v>252</v>
      </c>
      <c r="V118" t="s">
        <v>486</v>
      </c>
      <c r="W118" t="s">
        <v>283</v>
      </c>
      <c r="Y118" t="s">
        <v>52</v>
      </c>
      <c r="Z118" t="s">
        <v>258</v>
      </c>
      <c r="AA118" t="s">
        <v>259</v>
      </c>
      <c r="AB118" t="s">
        <v>487</v>
      </c>
      <c r="AC118" t="s">
        <v>487</v>
      </c>
      <c r="AD118" t="s">
        <v>481</v>
      </c>
      <c r="AE118" t="s">
        <v>488</v>
      </c>
    </row>
    <row r="119" spans="1:31">
      <c r="A119" t="s">
        <v>35</v>
      </c>
      <c r="B119" t="str">
        <f t="shared" si="1"/>
        <v>HeywoodW27/28Secure</v>
      </c>
      <c r="C119" t="s">
        <v>125</v>
      </c>
      <c r="D119" t="s">
        <v>94</v>
      </c>
      <c r="F119" t="s">
        <v>175</v>
      </c>
      <c r="G119">
        <v>0.05</v>
      </c>
      <c r="H119" t="s">
        <v>502</v>
      </c>
      <c r="I119" t="s">
        <v>220</v>
      </c>
      <c r="J119" t="s">
        <v>178</v>
      </c>
      <c r="K119" t="s">
        <v>179</v>
      </c>
      <c r="L119" t="s">
        <v>314</v>
      </c>
      <c r="M119" t="s">
        <v>257</v>
      </c>
      <c r="N119">
        <v>7808</v>
      </c>
      <c r="O119">
        <v>46661</v>
      </c>
      <c r="P119">
        <v>46843</v>
      </c>
      <c r="Q119" t="s">
        <v>250</v>
      </c>
      <c r="R119" t="s">
        <v>280</v>
      </c>
      <c r="S119" t="s">
        <v>281</v>
      </c>
      <c r="T119" t="s">
        <v>315</v>
      </c>
      <c r="U119" t="s">
        <v>252</v>
      </c>
      <c r="V119" t="s">
        <v>503</v>
      </c>
      <c r="Y119" t="s">
        <v>50</v>
      </c>
      <c r="Z119" t="s">
        <v>258</v>
      </c>
      <c r="AA119" t="s">
        <v>259</v>
      </c>
      <c r="AB119" t="s">
        <v>479</v>
      </c>
      <c r="AC119" t="s">
        <v>504</v>
      </c>
      <c r="AD119" t="s">
        <v>481</v>
      </c>
      <c r="AE119" t="s">
        <v>492</v>
      </c>
    </row>
    <row r="120" spans="1:31">
      <c r="A120" t="s">
        <v>36</v>
      </c>
      <c r="B120" t="str">
        <f t="shared" si="1"/>
        <v>IngletonFY24Restore</v>
      </c>
      <c r="C120" t="s">
        <v>126</v>
      </c>
      <c r="D120" t="s">
        <v>95</v>
      </c>
      <c r="F120" t="s">
        <v>175</v>
      </c>
      <c r="G120">
        <v>0.05</v>
      </c>
      <c r="H120">
        <v>0</v>
      </c>
      <c r="I120" t="s">
        <v>220</v>
      </c>
      <c r="J120" t="s">
        <v>178</v>
      </c>
      <c r="K120" t="s">
        <v>179</v>
      </c>
      <c r="L120" t="s">
        <v>256</v>
      </c>
      <c r="M120" t="s">
        <v>257</v>
      </c>
      <c r="O120">
        <v>45017</v>
      </c>
      <c r="P120">
        <v>45382</v>
      </c>
      <c r="R120" t="s">
        <v>258</v>
      </c>
      <c r="S120" t="s">
        <v>259</v>
      </c>
      <c r="T120" t="s">
        <v>260</v>
      </c>
      <c r="U120" t="s">
        <v>261</v>
      </c>
      <c r="V120" t="s">
        <v>505</v>
      </c>
      <c r="Y120" t="s">
        <v>52</v>
      </c>
      <c r="AB120" t="s">
        <v>506</v>
      </c>
      <c r="AC120" t="s">
        <v>506</v>
      </c>
      <c r="AD120" t="s">
        <v>507</v>
      </c>
      <c r="AE120" t="s">
        <v>508</v>
      </c>
    </row>
    <row r="121" spans="1:31">
      <c r="A121" t="s">
        <v>36</v>
      </c>
      <c r="B121" t="str">
        <f t="shared" si="1"/>
        <v>IngletonFY25Restore</v>
      </c>
      <c r="C121" t="s">
        <v>126</v>
      </c>
      <c r="D121" t="s">
        <v>96</v>
      </c>
      <c r="F121" t="s">
        <v>175</v>
      </c>
      <c r="G121">
        <v>0.05</v>
      </c>
      <c r="H121">
        <v>0</v>
      </c>
      <c r="I121" t="s">
        <v>220</v>
      </c>
      <c r="J121" t="s">
        <v>178</v>
      </c>
      <c r="K121" t="s">
        <v>179</v>
      </c>
      <c r="L121" t="s">
        <v>256</v>
      </c>
      <c r="M121" t="s">
        <v>257</v>
      </c>
      <c r="O121">
        <v>45383</v>
      </c>
      <c r="P121">
        <v>45747</v>
      </c>
      <c r="R121" t="s">
        <v>258</v>
      </c>
      <c r="S121" t="s">
        <v>259</v>
      </c>
      <c r="T121" t="s">
        <v>260</v>
      </c>
      <c r="U121" t="s">
        <v>265</v>
      </c>
      <c r="V121" t="s">
        <v>505</v>
      </c>
      <c r="Y121" t="s">
        <v>52</v>
      </c>
      <c r="AB121" t="s">
        <v>506</v>
      </c>
      <c r="AC121" t="s">
        <v>506</v>
      </c>
      <c r="AD121" t="s">
        <v>507</v>
      </c>
      <c r="AE121" t="s">
        <v>508</v>
      </c>
    </row>
    <row r="122" spans="1:31">
      <c r="A122" t="s">
        <v>36</v>
      </c>
      <c r="B122" t="str">
        <f t="shared" si="1"/>
        <v>IngletonFY26Restore</v>
      </c>
      <c r="C122" t="s">
        <v>126</v>
      </c>
      <c r="D122" t="s">
        <v>97</v>
      </c>
      <c r="F122" t="s">
        <v>175</v>
      </c>
      <c r="G122">
        <v>0.05</v>
      </c>
      <c r="H122">
        <v>0</v>
      </c>
      <c r="I122" t="s">
        <v>220</v>
      </c>
      <c r="J122" t="s">
        <v>178</v>
      </c>
      <c r="K122" t="s">
        <v>179</v>
      </c>
      <c r="L122" t="s">
        <v>256</v>
      </c>
      <c r="M122" t="s">
        <v>257</v>
      </c>
      <c r="O122">
        <v>45748</v>
      </c>
      <c r="P122">
        <v>46112</v>
      </c>
      <c r="R122" t="s">
        <v>258</v>
      </c>
      <c r="S122" t="s">
        <v>259</v>
      </c>
      <c r="T122" t="s">
        <v>260</v>
      </c>
      <c r="U122" t="s">
        <v>266</v>
      </c>
      <c r="V122" t="s">
        <v>505</v>
      </c>
      <c r="Y122" t="s">
        <v>52</v>
      </c>
      <c r="AB122" t="s">
        <v>506</v>
      </c>
      <c r="AC122" t="s">
        <v>506</v>
      </c>
      <c r="AD122" t="s">
        <v>507</v>
      </c>
      <c r="AE122" t="s">
        <v>508</v>
      </c>
    </row>
    <row r="123" spans="1:31">
      <c r="A123" t="s">
        <v>36</v>
      </c>
      <c r="B123" t="str">
        <f t="shared" si="1"/>
        <v>IngletonFY27Restore</v>
      </c>
      <c r="C123" t="s">
        <v>126</v>
      </c>
      <c r="D123" t="s">
        <v>98</v>
      </c>
      <c r="F123" t="s">
        <v>175</v>
      </c>
      <c r="G123">
        <v>0.05</v>
      </c>
      <c r="H123">
        <v>0</v>
      </c>
      <c r="I123" t="s">
        <v>220</v>
      </c>
      <c r="J123" t="s">
        <v>178</v>
      </c>
      <c r="K123" t="s">
        <v>179</v>
      </c>
      <c r="L123" t="s">
        <v>256</v>
      </c>
      <c r="M123" t="s">
        <v>257</v>
      </c>
      <c r="O123">
        <v>46113</v>
      </c>
      <c r="P123">
        <v>46477</v>
      </c>
      <c r="R123" t="s">
        <v>258</v>
      </c>
      <c r="S123" t="s">
        <v>259</v>
      </c>
      <c r="T123" t="s">
        <v>260</v>
      </c>
      <c r="U123" t="s">
        <v>267</v>
      </c>
      <c r="V123" t="s">
        <v>505</v>
      </c>
      <c r="Y123" t="s">
        <v>52</v>
      </c>
      <c r="AB123" t="s">
        <v>506</v>
      </c>
      <c r="AC123" t="s">
        <v>506</v>
      </c>
      <c r="AD123" t="s">
        <v>507</v>
      </c>
      <c r="AE123" t="s">
        <v>508</v>
      </c>
    </row>
    <row r="124" spans="1:31">
      <c r="A124" t="s">
        <v>36</v>
      </c>
      <c r="B124" t="str">
        <f t="shared" si="1"/>
        <v>IngletonFY28Restore</v>
      </c>
      <c r="C124" t="s">
        <v>126</v>
      </c>
      <c r="D124" t="s">
        <v>99</v>
      </c>
      <c r="F124" t="s">
        <v>175</v>
      </c>
      <c r="G124">
        <v>0.05</v>
      </c>
      <c r="H124">
        <v>0</v>
      </c>
      <c r="I124" t="s">
        <v>220</v>
      </c>
      <c r="J124" t="s">
        <v>178</v>
      </c>
      <c r="K124" t="s">
        <v>179</v>
      </c>
      <c r="L124" t="s">
        <v>256</v>
      </c>
      <c r="M124" t="s">
        <v>257</v>
      </c>
      <c r="O124">
        <v>46478</v>
      </c>
      <c r="P124">
        <v>46843</v>
      </c>
      <c r="R124" t="s">
        <v>258</v>
      </c>
      <c r="S124" t="s">
        <v>259</v>
      </c>
      <c r="T124" t="s">
        <v>260</v>
      </c>
      <c r="U124" t="s">
        <v>268</v>
      </c>
      <c r="V124" t="s">
        <v>505</v>
      </c>
      <c r="Y124" t="s">
        <v>52</v>
      </c>
      <c r="AB124" t="s">
        <v>506</v>
      </c>
      <c r="AC124" t="s">
        <v>506</v>
      </c>
      <c r="AD124" t="s">
        <v>507</v>
      </c>
      <c r="AE124" t="s">
        <v>508</v>
      </c>
    </row>
    <row r="125" spans="1:31">
      <c r="A125" t="s">
        <v>37</v>
      </c>
      <c r="B125" t="str">
        <f t="shared" si="1"/>
        <v>MarpleFY24Restore</v>
      </c>
      <c r="C125" t="s">
        <v>127</v>
      </c>
      <c r="D125" t="s">
        <v>95</v>
      </c>
      <c r="F125" t="s">
        <v>175</v>
      </c>
      <c r="G125">
        <v>0.05</v>
      </c>
      <c r="H125">
        <v>0</v>
      </c>
      <c r="I125" t="s">
        <v>220</v>
      </c>
      <c r="J125" t="s">
        <v>178</v>
      </c>
      <c r="K125" t="s">
        <v>179</v>
      </c>
      <c r="L125" t="s">
        <v>256</v>
      </c>
      <c r="M125" t="s">
        <v>257</v>
      </c>
      <c r="O125">
        <v>45017</v>
      </c>
      <c r="P125">
        <v>45382</v>
      </c>
      <c r="R125" t="s">
        <v>258</v>
      </c>
      <c r="S125" t="s">
        <v>259</v>
      </c>
      <c r="T125" t="s">
        <v>260</v>
      </c>
      <c r="U125" t="s">
        <v>261</v>
      </c>
      <c r="V125" t="s">
        <v>465</v>
      </c>
      <c r="Y125" t="s">
        <v>52</v>
      </c>
      <c r="AB125" t="s">
        <v>509</v>
      </c>
      <c r="AC125" t="s">
        <v>509</v>
      </c>
      <c r="AD125" t="s">
        <v>510</v>
      </c>
      <c r="AE125" t="s">
        <v>511</v>
      </c>
    </row>
    <row r="126" spans="1:31">
      <c r="A126" t="s">
        <v>37</v>
      </c>
      <c r="B126" t="str">
        <f t="shared" si="1"/>
        <v>MarpleFY25Restore</v>
      </c>
      <c r="C126" t="s">
        <v>127</v>
      </c>
      <c r="D126" t="s">
        <v>96</v>
      </c>
      <c r="F126" t="s">
        <v>175</v>
      </c>
      <c r="G126">
        <v>0.05</v>
      </c>
      <c r="H126">
        <v>0</v>
      </c>
      <c r="I126" t="s">
        <v>220</v>
      </c>
      <c r="J126" t="s">
        <v>178</v>
      </c>
      <c r="K126" t="s">
        <v>179</v>
      </c>
      <c r="L126" t="s">
        <v>256</v>
      </c>
      <c r="M126" t="s">
        <v>257</v>
      </c>
      <c r="O126">
        <v>45383</v>
      </c>
      <c r="P126">
        <v>45747</v>
      </c>
      <c r="R126" t="s">
        <v>258</v>
      </c>
      <c r="S126" t="s">
        <v>259</v>
      </c>
      <c r="T126" t="s">
        <v>260</v>
      </c>
      <c r="U126" t="s">
        <v>265</v>
      </c>
      <c r="V126" t="s">
        <v>465</v>
      </c>
      <c r="Y126" t="s">
        <v>52</v>
      </c>
      <c r="AB126" t="s">
        <v>509</v>
      </c>
      <c r="AC126" t="s">
        <v>509</v>
      </c>
      <c r="AD126" t="s">
        <v>510</v>
      </c>
      <c r="AE126" t="s">
        <v>511</v>
      </c>
    </row>
    <row r="127" spans="1:31">
      <c r="A127" t="s">
        <v>37</v>
      </c>
      <c r="B127" t="str">
        <f t="shared" si="1"/>
        <v>MarpleFY26Restore</v>
      </c>
      <c r="C127" t="s">
        <v>127</v>
      </c>
      <c r="D127" t="s">
        <v>97</v>
      </c>
      <c r="F127" t="s">
        <v>175</v>
      </c>
      <c r="G127">
        <v>0.05</v>
      </c>
      <c r="H127">
        <v>0</v>
      </c>
      <c r="I127" t="s">
        <v>220</v>
      </c>
      <c r="J127" t="s">
        <v>178</v>
      </c>
      <c r="K127" t="s">
        <v>179</v>
      </c>
      <c r="L127" t="s">
        <v>256</v>
      </c>
      <c r="M127" t="s">
        <v>257</v>
      </c>
      <c r="O127">
        <v>45748</v>
      </c>
      <c r="P127">
        <v>46112</v>
      </c>
      <c r="R127" t="s">
        <v>258</v>
      </c>
      <c r="S127" t="s">
        <v>259</v>
      </c>
      <c r="T127" t="s">
        <v>260</v>
      </c>
      <c r="U127" t="s">
        <v>266</v>
      </c>
      <c r="V127" t="s">
        <v>465</v>
      </c>
      <c r="Y127" t="s">
        <v>52</v>
      </c>
      <c r="AB127" t="s">
        <v>509</v>
      </c>
      <c r="AC127" t="s">
        <v>509</v>
      </c>
      <c r="AD127" t="s">
        <v>510</v>
      </c>
      <c r="AE127" t="s">
        <v>511</v>
      </c>
    </row>
    <row r="128" spans="1:31">
      <c r="A128" t="s">
        <v>37</v>
      </c>
      <c r="B128" t="str">
        <f t="shared" si="1"/>
        <v>MarpleFY27Restore</v>
      </c>
      <c r="C128" t="s">
        <v>127</v>
      </c>
      <c r="D128" t="s">
        <v>98</v>
      </c>
      <c r="F128" t="s">
        <v>175</v>
      </c>
      <c r="G128">
        <v>0.05</v>
      </c>
      <c r="H128">
        <v>0</v>
      </c>
      <c r="I128" t="s">
        <v>220</v>
      </c>
      <c r="J128" t="s">
        <v>178</v>
      </c>
      <c r="K128" t="s">
        <v>179</v>
      </c>
      <c r="L128" t="s">
        <v>256</v>
      </c>
      <c r="M128" t="s">
        <v>257</v>
      </c>
      <c r="O128">
        <v>46113</v>
      </c>
      <c r="P128">
        <v>46477</v>
      </c>
      <c r="R128" t="s">
        <v>258</v>
      </c>
      <c r="S128" t="s">
        <v>259</v>
      </c>
      <c r="T128" t="s">
        <v>260</v>
      </c>
      <c r="U128" t="s">
        <v>267</v>
      </c>
      <c r="V128" t="s">
        <v>465</v>
      </c>
      <c r="Y128" t="s">
        <v>52</v>
      </c>
      <c r="AB128" t="s">
        <v>509</v>
      </c>
      <c r="AC128" t="s">
        <v>509</v>
      </c>
      <c r="AD128" t="s">
        <v>510</v>
      </c>
      <c r="AE128" t="s">
        <v>511</v>
      </c>
    </row>
    <row r="129" spans="1:31">
      <c r="A129" t="s">
        <v>37</v>
      </c>
      <c r="B129" t="str">
        <f t="shared" si="1"/>
        <v>MarpleFY28Restore</v>
      </c>
      <c r="C129" t="s">
        <v>127</v>
      </c>
      <c r="D129" t="s">
        <v>99</v>
      </c>
      <c r="F129" t="s">
        <v>175</v>
      </c>
      <c r="G129">
        <v>0.05</v>
      </c>
      <c r="H129">
        <v>0</v>
      </c>
      <c r="I129" t="s">
        <v>220</v>
      </c>
      <c r="J129" t="s">
        <v>178</v>
      </c>
      <c r="K129" t="s">
        <v>179</v>
      </c>
      <c r="L129" t="s">
        <v>256</v>
      </c>
      <c r="M129" t="s">
        <v>257</v>
      </c>
      <c r="O129">
        <v>46478</v>
      </c>
      <c r="P129">
        <v>46843</v>
      </c>
      <c r="R129" t="s">
        <v>258</v>
      </c>
      <c r="S129" t="s">
        <v>259</v>
      </c>
      <c r="T129" t="s">
        <v>260</v>
      </c>
      <c r="U129" t="s">
        <v>268</v>
      </c>
      <c r="V129" t="s">
        <v>465</v>
      </c>
      <c r="Y129" t="s">
        <v>52</v>
      </c>
      <c r="AB129" t="s">
        <v>509</v>
      </c>
      <c r="AC129" t="s">
        <v>509</v>
      </c>
      <c r="AD129" t="s">
        <v>510</v>
      </c>
      <c r="AE129" t="s">
        <v>511</v>
      </c>
    </row>
    <row r="130" spans="1:31">
      <c r="A130" t="s">
        <v>38</v>
      </c>
      <c r="B130" t="str">
        <f t="shared" si="1"/>
        <v>MellingFY24Restore</v>
      </c>
      <c r="C130" t="s">
        <v>128</v>
      </c>
      <c r="D130" t="s">
        <v>95</v>
      </c>
      <c r="F130" t="s">
        <v>175</v>
      </c>
      <c r="G130">
        <v>0.05</v>
      </c>
      <c r="H130">
        <v>0</v>
      </c>
      <c r="I130" t="s">
        <v>220</v>
      </c>
      <c r="J130" t="s">
        <v>178</v>
      </c>
      <c r="K130" t="s">
        <v>179</v>
      </c>
      <c r="L130" t="s">
        <v>256</v>
      </c>
      <c r="M130" t="s">
        <v>257</v>
      </c>
      <c r="O130">
        <v>45017</v>
      </c>
      <c r="P130">
        <v>45382</v>
      </c>
      <c r="R130" t="s">
        <v>258</v>
      </c>
      <c r="S130" t="s">
        <v>259</v>
      </c>
      <c r="T130" t="s">
        <v>260</v>
      </c>
      <c r="U130" t="s">
        <v>261</v>
      </c>
      <c r="V130" t="s">
        <v>512</v>
      </c>
      <c r="Y130" t="s">
        <v>52</v>
      </c>
      <c r="AB130" t="s">
        <v>513</v>
      </c>
      <c r="AC130" t="s">
        <v>513</v>
      </c>
      <c r="AD130" t="s">
        <v>514</v>
      </c>
      <c r="AE130" t="s">
        <v>515</v>
      </c>
    </row>
    <row r="131" spans="1:31">
      <c r="A131" t="s">
        <v>38</v>
      </c>
      <c r="B131" t="str">
        <f t="shared" ref="B131:B194" si="2">CONCATENATE(A131,D131,Y131)</f>
        <v>MellingFY25Restore</v>
      </c>
      <c r="C131" t="s">
        <v>128</v>
      </c>
      <c r="D131" t="s">
        <v>96</v>
      </c>
      <c r="F131" t="s">
        <v>175</v>
      </c>
      <c r="G131">
        <v>0.05</v>
      </c>
      <c r="H131">
        <v>0</v>
      </c>
      <c r="I131" t="s">
        <v>220</v>
      </c>
      <c r="J131" t="s">
        <v>178</v>
      </c>
      <c r="K131" t="s">
        <v>179</v>
      </c>
      <c r="L131" t="s">
        <v>256</v>
      </c>
      <c r="M131" t="s">
        <v>257</v>
      </c>
      <c r="O131">
        <v>45383</v>
      </c>
      <c r="P131">
        <v>45747</v>
      </c>
      <c r="R131" t="s">
        <v>258</v>
      </c>
      <c r="S131" t="s">
        <v>259</v>
      </c>
      <c r="T131" t="s">
        <v>260</v>
      </c>
      <c r="U131" t="s">
        <v>265</v>
      </c>
      <c r="V131" t="s">
        <v>512</v>
      </c>
      <c r="Y131" t="s">
        <v>52</v>
      </c>
      <c r="AB131" t="s">
        <v>513</v>
      </c>
      <c r="AC131" t="s">
        <v>513</v>
      </c>
      <c r="AD131" t="s">
        <v>514</v>
      </c>
      <c r="AE131" t="s">
        <v>515</v>
      </c>
    </row>
    <row r="132" spans="1:31">
      <c r="A132" t="s">
        <v>38</v>
      </c>
      <c r="B132" t="str">
        <f t="shared" si="2"/>
        <v>MellingFY26Restore</v>
      </c>
      <c r="C132" t="s">
        <v>128</v>
      </c>
      <c r="D132" t="s">
        <v>97</v>
      </c>
      <c r="F132" t="s">
        <v>175</v>
      </c>
      <c r="G132">
        <v>0.05</v>
      </c>
      <c r="H132">
        <v>0</v>
      </c>
      <c r="I132" t="s">
        <v>220</v>
      </c>
      <c r="J132" t="s">
        <v>178</v>
      </c>
      <c r="K132" t="s">
        <v>179</v>
      </c>
      <c r="L132" t="s">
        <v>256</v>
      </c>
      <c r="M132" t="s">
        <v>257</v>
      </c>
      <c r="O132">
        <v>45748</v>
      </c>
      <c r="P132">
        <v>46112</v>
      </c>
      <c r="R132" t="s">
        <v>258</v>
      </c>
      <c r="S132" t="s">
        <v>259</v>
      </c>
      <c r="T132" t="s">
        <v>260</v>
      </c>
      <c r="U132" t="s">
        <v>266</v>
      </c>
      <c r="V132" t="s">
        <v>512</v>
      </c>
      <c r="Y132" t="s">
        <v>52</v>
      </c>
      <c r="AB132" t="s">
        <v>513</v>
      </c>
      <c r="AC132" t="s">
        <v>513</v>
      </c>
      <c r="AD132" t="s">
        <v>514</v>
      </c>
      <c r="AE132" t="s">
        <v>515</v>
      </c>
    </row>
    <row r="133" spans="1:31">
      <c r="A133" t="s">
        <v>38</v>
      </c>
      <c r="B133" t="str">
        <f t="shared" si="2"/>
        <v>MellingFY27Restore</v>
      </c>
      <c r="C133" t="s">
        <v>128</v>
      </c>
      <c r="D133" t="s">
        <v>98</v>
      </c>
      <c r="F133" t="s">
        <v>175</v>
      </c>
      <c r="G133">
        <v>0.05</v>
      </c>
      <c r="H133">
        <v>0</v>
      </c>
      <c r="I133" t="s">
        <v>220</v>
      </c>
      <c r="J133" t="s">
        <v>178</v>
      </c>
      <c r="K133" t="s">
        <v>179</v>
      </c>
      <c r="L133" t="s">
        <v>256</v>
      </c>
      <c r="M133" t="s">
        <v>257</v>
      </c>
      <c r="O133">
        <v>46113</v>
      </c>
      <c r="P133">
        <v>46477</v>
      </c>
      <c r="R133" t="s">
        <v>258</v>
      </c>
      <c r="S133" t="s">
        <v>259</v>
      </c>
      <c r="T133" t="s">
        <v>260</v>
      </c>
      <c r="U133" t="s">
        <v>267</v>
      </c>
      <c r="V133" t="s">
        <v>512</v>
      </c>
      <c r="Y133" t="s">
        <v>52</v>
      </c>
      <c r="AB133" t="s">
        <v>513</v>
      </c>
      <c r="AC133" t="s">
        <v>513</v>
      </c>
      <c r="AD133" t="s">
        <v>514</v>
      </c>
      <c r="AE133" t="s">
        <v>515</v>
      </c>
    </row>
    <row r="134" spans="1:31">
      <c r="A134" t="s">
        <v>38</v>
      </c>
      <c r="B134" t="str">
        <f t="shared" si="2"/>
        <v>MellingFY28Restore</v>
      </c>
      <c r="C134" t="s">
        <v>128</v>
      </c>
      <c r="D134" t="s">
        <v>99</v>
      </c>
      <c r="F134" t="s">
        <v>175</v>
      </c>
      <c r="G134">
        <v>0.05</v>
      </c>
      <c r="H134">
        <v>0</v>
      </c>
      <c r="I134" t="s">
        <v>220</v>
      </c>
      <c r="J134" t="s">
        <v>178</v>
      </c>
      <c r="K134" t="s">
        <v>179</v>
      </c>
      <c r="L134" t="s">
        <v>256</v>
      </c>
      <c r="M134" t="s">
        <v>257</v>
      </c>
      <c r="O134">
        <v>46478</v>
      </c>
      <c r="P134">
        <v>46843</v>
      </c>
      <c r="R134" t="s">
        <v>258</v>
      </c>
      <c r="S134" t="s">
        <v>259</v>
      </c>
      <c r="T134" t="s">
        <v>260</v>
      </c>
      <c r="U134" t="s">
        <v>268</v>
      </c>
      <c r="V134" t="s">
        <v>512</v>
      </c>
      <c r="Y134" t="s">
        <v>52</v>
      </c>
      <c r="AB134" t="s">
        <v>513</v>
      </c>
      <c r="AC134" t="s">
        <v>513</v>
      </c>
      <c r="AD134" t="s">
        <v>514</v>
      </c>
      <c r="AE134" t="s">
        <v>515</v>
      </c>
    </row>
    <row r="135" spans="1:31">
      <c r="A135" t="s">
        <v>39</v>
      </c>
      <c r="B135" t="str">
        <f t="shared" si="2"/>
        <v>Moss LaneW25/26Dynamic</v>
      </c>
      <c r="C135" t="s">
        <v>129</v>
      </c>
      <c r="D135" t="s">
        <v>90</v>
      </c>
      <c r="F135" t="s">
        <v>175</v>
      </c>
      <c r="G135">
        <v>0.05</v>
      </c>
      <c r="H135" t="s">
        <v>516</v>
      </c>
      <c r="I135" t="s">
        <v>214</v>
      </c>
      <c r="J135" t="s">
        <v>178</v>
      </c>
      <c r="K135" t="s">
        <v>179</v>
      </c>
      <c r="L135" t="s">
        <v>180</v>
      </c>
      <c r="M135" t="s">
        <v>196</v>
      </c>
      <c r="N135">
        <v>52</v>
      </c>
      <c r="O135">
        <v>45962</v>
      </c>
      <c r="P135">
        <v>46081</v>
      </c>
      <c r="Q135" t="s">
        <v>221</v>
      </c>
      <c r="R135" t="s">
        <v>517</v>
      </c>
      <c r="S135" t="s">
        <v>223</v>
      </c>
      <c r="T135" t="s">
        <v>200</v>
      </c>
      <c r="U135" t="s">
        <v>454</v>
      </c>
      <c r="V135" t="s">
        <v>373</v>
      </c>
      <c r="Y135" t="s">
        <v>53</v>
      </c>
      <c r="Z135" t="s">
        <v>518</v>
      </c>
      <c r="AA135" t="s">
        <v>227</v>
      </c>
      <c r="AB135" t="s">
        <v>519</v>
      </c>
      <c r="AC135" t="s">
        <v>520</v>
      </c>
      <c r="AD135" t="s">
        <v>521</v>
      </c>
      <c r="AE135" t="s">
        <v>522</v>
      </c>
    </row>
    <row r="136" spans="1:31">
      <c r="A136" t="s">
        <v>39</v>
      </c>
      <c r="B136" t="str">
        <f t="shared" si="2"/>
        <v>Moss LaneW26/27Dynamic</v>
      </c>
      <c r="C136" t="s">
        <v>129</v>
      </c>
      <c r="D136" t="s">
        <v>92</v>
      </c>
      <c r="F136" t="s">
        <v>175</v>
      </c>
      <c r="G136">
        <v>0.05</v>
      </c>
      <c r="H136" t="s">
        <v>523</v>
      </c>
      <c r="I136" t="s">
        <v>230</v>
      </c>
      <c r="J136" t="s">
        <v>178</v>
      </c>
      <c r="K136" t="s">
        <v>179</v>
      </c>
      <c r="L136" t="s">
        <v>180</v>
      </c>
      <c r="M136" t="s">
        <v>196</v>
      </c>
      <c r="N136">
        <v>156</v>
      </c>
      <c r="O136">
        <v>46327</v>
      </c>
      <c r="P136">
        <v>46446</v>
      </c>
      <c r="Q136" t="s">
        <v>237</v>
      </c>
      <c r="R136" t="s">
        <v>517</v>
      </c>
      <c r="S136" t="s">
        <v>257</v>
      </c>
      <c r="T136" t="s">
        <v>200</v>
      </c>
      <c r="U136" t="s">
        <v>524</v>
      </c>
      <c r="V136" t="s">
        <v>525</v>
      </c>
      <c r="Y136" t="s">
        <v>53</v>
      </c>
      <c r="Z136" t="s">
        <v>518</v>
      </c>
      <c r="AA136" t="s">
        <v>526</v>
      </c>
      <c r="AB136" t="s">
        <v>519</v>
      </c>
      <c r="AC136" t="s">
        <v>520</v>
      </c>
      <c r="AD136" t="s">
        <v>521</v>
      </c>
      <c r="AE136" t="s">
        <v>522</v>
      </c>
    </row>
    <row r="137" spans="1:31">
      <c r="A137" t="s">
        <v>39</v>
      </c>
      <c r="B137" t="str">
        <f t="shared" si="2"/>
        <v>Moss LaneW27/28Dynamic</v>
      </c>
      <c r="C137" t="s">
        <v>129</v>
      </c>
      <c r="D137" t="s">
        <v>94</v>
      </c>
      <c r="F137" t="s">
        <v>175</v>
      </c>
      <c r="G137">
        <v>0.05</v>
      </c>
      <c r="H137" t="s">
        <v>527</v>
      </c>
      <c r="I137" t="s">
        <v>220</v>
      </c>
      <c r="J137" t="s">
        <v>178</v>
      </c>
      <c r="K137" t="s">
        <v>179</v>
      </c>
      <c r="L137" t="s">
        <v>180</v>
      </c>
      <c r="M137" t="s">
        <v>196</v>
      </c>
      <c r="N137">
        <v>308</v>
      </c>
      <c r="O137">
        <v>46692</v>
      </c>
      <c r="P137">
        <v>46843</v>
      </c>
      <c r="Q137" t="s">
        <v>250</v>
      </c>
      <c r="R137" t="s">
        <v>528</v>
      </c>
      <c r="S137" t="s">
        <v>257</v>
      </c>
      <c r="T137" t="s">
        <v>200</v>
      </c>
      <c r="U137" t="s">
        <v>460</v>
      </c>
      <c r="V137" t="s">
        <v>529</v>
      </c>
      <c r="Y137" t="s">
        <v>53</v>
      </c>
      <c r="Z137" t="s">
        <v>530</v>
      </c>
      <c r="AA137" t="s">
        <v>526</v>
      </c>
      <c r="AB137" t="s">
        <v>519</v>
      </c>
      <c r="AC137" t="s">
        <v>520</v>
      </c>
      <c r="AD137" t="s">
        <v>521</v>
      </c>
      <c r="AE137" t="s">
        <v>522</v>
      </c>
    </row>
    <row r="138" spans="1:31">
      <c r="A138" t="s">
        <v>84</v>
      </c>
      <c r="B138" t="str">
        <f t="shared" si="2"/>
        <v>Moss Side (Longsight)W24/25Dynamic</v>
      </c>
      <c r="C138" t="s">
        <v>130</v>
      </c>
      <c r="D138" t="s">
        <v>88</v>
      </c>
      <c r="F138" t="s">
        <v>175</v>
      </c>
      <c r="G138">
        <v>0.05</v>
      </c>
      <c r="H138" t="s">
        <v>531</v>
      </c>
      <c r="I138" t="s">
        <v>220</v>
      </c>
      <c r="J138" t="s">
        <v>178</v>
      </c>
      <c r="K138" t="s">
        <v>179</v>
      </c>
      <c r="L138" t="s">
        <v>180</v>
      </c>
      <c r="M138" t="s">
        <v>196</v>
      </c>
      <c r="N138">
        <v>760</v>
      </c>
      <c r="O138">
        <v>45566</v>
      </c>
      <c r="P138">
        <v>45747</v>
      </c>
      <c r="Q138" t="s">
        <v>207</v>
      </c>
      <c r="R138" t="s">
        <v>532</v>
      </c>
      <c r="S138" t="s">
        <v>341</v>
      </c>
      <c r="T138" t="s">
        <v>200</v>
      </c>
      <c r="U138" t="s">
        <v>209</v>
      </c>
      <c r="V138" t="s">
        <v>293</v>
      </c>
      <c r="Y138" t="s">
        <v>53</v>
      </c>
      <c r="Z138" t="s">
        <v>533</v>
      </c>
      <c r="AA138" t="s">
        <v>344</v>
      </c>
      <c r="AB138" t="s">
        <v>534</v>
      </c>
      <c r="AC138" t="s">
        <v>535</v>
      </c>
      <c r="AD138" t="s">
        <v>536</v>
      </c>
      <c r="AE138" t="s">
        <v>537</v>
      </c>
    </row>
    <row r="139" spans="1:31">
      <c r="A139" t="s">
        <v>84</v>
      </c>
      <c r="B139" t="str">
        <f t="shared" si="2"/>
        <v>Moss Side (Longsight)W25/26Restore</v>
      </c>
      <c r="C139" t="s">
        <v>131</v>
      </c>
      <c r="D139" t="s">
        <v>90</v>
      </c>
      <c r="F139" t="s">
        <v>175</v>
      </c>
      <c r="G139">
        <v>0.05</v>
      </c>
      <c r="H139">
        <v>0</v>
      </c>
      <c r="I139" t="s">
        <v>220</v>
      </c>
      <c r="J139" t="s">
        <v>178</v>
      </c>
      <c r="K139" t="s">
        <v>179</v>
      </c>
      <c r="L139" t="s">
        <v>256</v>
      </c>
      <c r="M139" t="s">
        <v>257</v>
      </c>
      <c r="N139">
        <v>2708</v>
      </c>
      <c r="O139">
        <v>45931</v>
      </c>
      <c r="P139">
        <v>46112</v>
      </c>
      <c r="Q139" t="s">
        <v>221</v>
      </c>
      <c r="R139" t="s">
        <v>280</v>
      </c>
      <c r="S139" t="s">
        <v>281</v>
      </c>
      <c r="T139" t="s">
        <v>260</v>
      </c>
      <c r="U139" t="s">
        <v>224</v>
      </c>
      <c r="V139" t="s">
        <v>538</v>
      </c>
      <c r="W139" t="s">
        <v>283</v>
      </c>
      <c r="Y139" t="s">
        <v>52</v>
      </c>
      <c r="Z139" t="s">
        <v>258</v>
      </c>
      <c r="AA139" t="s">
        <v>259</v>
      </c>
      <c r="AB139" t="s">
        <v>539</v>
      </c>
      <c r="AC139" t="s">
        <v>539</v>
      </c>
      <c r="AD139" t="s">
        <v>536</v>
      </c>
      <c r="AE139" t="s">
        <v>540</v>
      </c>
    </row>
    <row r="140" spans="1:31">
      <c r="A140" t="s">
        <v>84</v>
      </c>
      <c r="B140" t="str">
        <f t="shared" si="2"/>
        <v>Moss Side (Longsight)W25/26Secure</v>
      </c>
      <c r="C140" t="s">
        <v>132</v>
      </c>
      <c r="D140" t="s">
        <v>90</v>
      </c>
      <c r="F140" t="s">
        <v>175</v>
      </c>
      <c r="G140">
        <v>0.05</v>
      </c>
      <c r="H140" t="s">
        <v>541</v>
      </c>
      <c r="I140" t="s">
        <v>220</v>
      </c>
      <c r="J140" t="s">
        <v>178</v>
      </c>
      <c r="K140" t="s">
        <v>179</v>
      </c>
      <c r="L140" t="s">
        <v>256</v>
      </c>
      <c r="M140" t="s">
        <v>257</v>
      </c>
      <c r="N140">
        <v>2708</v>
      </c>
      <c r="O140">
        <v>45931</v>
      </c>
      <c r="P140">
        <v>46112</v>
      </c>
      <c r="Q140" t="s">
        <v>221</v>
      </c>
      <c r="R140" t="s">
        <v>475</v>
      </c>
      <c r="S140" t="s">
        <v>281</v>
      </c>
      <c r="T140" t="s">
        <v>260</v>
      </c>
      <c r="U140" t="s">
        <v>224</v>
      </c>
      <c r="V140" t="s">
        <v>542</v>
      </c>
      <c r="Y140" t="s">
        <v>50</v>
      </c>
      <c r="Z140" t="s">
        <v>478</v>
      </c>
      <c r="AA140" t="s">
        <v>259</v>
      </c>
      <c r="AB140" t="s">
        <v>534</v>
      </c>
      <c r="AC140" t="s">
        <v>535</v>
      </c>
      <c r="AD140" t="s">
        <v>536</v>
      </c>
      <c r="AE140" t="s">
        <v>543</v>
      </c>
    </row>
    <row r="141" spans="1:31">
      <c r="A141" t="s">
        <v>84</v>
      </c>
      <c r="B141" t="str">
        <f t="shared" si="2"/>
        <v>Moss Side (Longsight)S26Dynamic</v>
      </c>
      <c r="C141" t="s">
        <v>130</v>
      </c>
      <c r="D141" t="s">
        <v>91</v>
      </c>
      <c r="F141" t="s">
        <v>175</v>
      </c>
      <c r="G141">
        <v>0.05</v>
      </c>
      <c r="H141" t="s">
        <v>544</v>
      </c>
      <c r="I141" t="s">
        <v>220</v>
      </c>
      <c r="J141" t="s">
        <v>178</v>
      </c>
      <c r="K141" t="s">
        <v>179</v>
      </c>
      <c r="L141" t="s">
        <v>180</v>
      </c>
      <c r="M141" t="s">
        <v>196</v>
      </c>
      <c r="N141">
        <v>338</v>
      </c>
      <c r="O141">
        <v>46113</v>
      </c>
      <c r="P141">
        <v>46295</v>
      </c>
      <c r="Q141" t="s">
        <v>231</v>
      </c>
      <c r="R141" t="s">
        <v>545</v>
      </c>
      <c r="S141" t="s">
        <v>336</v>
      </c>
      <c r="T141" t="s">
        <v>200</v>
      </c>
      <c r="U141" t="s">
        <v>233</v>
      </c>
      <c r="V141" t="s">
        <v>546</v>
      </c>
      <c r="Y141" t="s">
        <v>53</v>
      </c>
      <c r="Z141" t="s">
        <v>547</v>
      </c>
      <c r="AA141" t="s">
        <v>338</v>
      </c>
      <c r="AB141" t="s">
        <v>534</v>
      </c>
      <c r="AC141" t="s">
        <v>548</v>
      </c>
      <c r="AD141" t="s">
        <v>536</v>
      </c>
      <c r="AE141" t="s">
        <v>537</v>
      </c>
    </row>
    <row r="142" spans="1:31">
      <c r="A142" t="s">
        <v>84</v>
      </c>
      <c r="B142" t="str">
        <f t="shared" si="2"/>
        <v>Moss Side (Longsight)W26/27Restore</v>
      </c>
      <c r="C142" t="s">
        <v>131</v>
      </c>
      <c r="D142" t="s">
        <v>92</v>
      </c>
      <c r="F142" t="s">
        <v>175</v>
      </c>
      <c r="G142">
        <v>0.05</v>
      </c>
      <c r="H142">
        <v>0</v>
      </c>
      <c r="I142" t="s">
        <v>220</v>
      </c>
      <c r="J142" t="s">
        <v>178</v>
      </c>
      <c r="K142" t="s">
        <v>179</v>
      </c>
      <c r="L142" t="s">
        <v>256</v>
      </c>
      <c r="M142" t="s">
        <v>257</v>
      </c>
      <c r="N142">
        <v>4706</v>
      </c>
      <c r="O142">
        <v>46296</v>
      </c>
      <c r="P142">
        <v>46477</v>
      </c>
      <c r="Q142" t="s">
        <v>237</v>
      </c>
      <c r="R142" t="s">
        <v>280</v>
      </c>
      <c r="S142" t="s">
        <v>281</v>
      </c>
      <c r="T142" t="s">
        <v>260</v>
      </c>
      <c r="U142" t="s">
        <v>239</v>
      </c>
      <c r="V142" t="s">
        <v>538</v>
      </c>
      <c r="W142" t="s">
        <v>283</v>
      </c>
      <c r="Y142" t="s">
        <v>52</v>
      </c>
      <c r="Z142" t="s">
        <v>258</v>
      </c>
      <c r="AA142" t="s">
        <v>259</v>
      </c>
      <c r="AB142" t="s">
        <v>539</v>
      </c>
      <c r="AC142" t="s">
        <v>539</v>
      </c>
      <c r="AD142" t="s">
        <v>536</v>
      </c>
      <c r="AE142" t="s">
        <v>540</v>
      </c>
    </row>
    <row r="143" spans="1:31">
      <c r="A143" t="s">
        <v>84</v>
      </c>
      <c r="B143" t="str">
        <f t="shared" si="2"/>
        <v>Moss Side (Longsight)W26/27Secure</v>
      </c>
      <c r="C143" t="s">
        <v>132</v>
      </c>
      <c r="D143" t="s">
        <v>92</v>
      </c>
      <c r="F143" t="s">
        <v>175</v>
      </c>
      <c r="G143">
        <v>0.05</v>
      </c>
      <c r="H143" t="s">
        <v>549</v>
      </c>
      <c r="I143" t="s">
        <v>220</v>
      </c>
      <c r="J143" t="s">
        <v>178</v>
      </c>
      <c r="K143" t="s">
        <v>179</v>
      </c>
      <c r="L143" t="s">
        <v>298</v>
      </c>
      <c r="M143" t="s">
        <v>257</v>
      </c>
      <c r="N143">
        <v>4706</v>
      </c>
      <c r="O143">
        <v>46296</v>
      </c>
      <c r="P143">
        <v>46477</v>
      </c>
      <c r="Q143" t="s">
        <v>237</v>
      </c>
      <c r="R143" t="s">
        <v>280</v>
      </c>
      <c r="S143" t="s">
        <v>281</v>
      </c>
      <c r="T143" t="s">
        <v>299</v>
      </c>
      <c r="U143" t="s">
        <v>239</v>
      </c>
      <c r="V143" t="s">
        <v>550</v>
      </c>
      <c r="Y143" t="s">
        <v>50</v>
      </c>
      <c r="Z143" t="s">
        <v>258</v>
      </c>
      <c r="AA143" t="s">
        <v>259</v>
      </c>
      <c r="AB143" t="s">
        <v>534</v>
      </c>
      <c r="AC143" t="s">
        <v>551</v>
      </c>
      <c r="AD143" t="s">
        <v>536</v>
      </c>
      <c r="AE143" t="s">
        <v>543</v>
      </c>
    </row>
    <row r="144" spans="1:31">
      <c r="A144" t="s">
        <v>84</v>
      </c>
      <c r="B144" t="str">
        <f t="shared" si="2"/>
        <v>Moss Side (Longsight)S27Restore</v>
      </c>
      <c r="C144" t="s">
        <v>131</v>
      </c>
      <c r="D144" t="s">
        <v>93</v>
      </c>
      <c r="F144" t="s">
        <v>175</v>
      </c>
      <c r="G144">
        <v>0.05</v>
      </c>
      <c r="H144">
        <v>0</v>
      </c>
      <c r="I144" t="s">
        <v>220</v>
      </c>
      <c r="J144" t="s">
        <v>178</v>
      </c>
      <c r="K144" t="s">
        <v>179</v>
      </c>
      <c r="L144" t="s">
        <v>256</v>
      </c>
      <c r="M144" t="s">
        <v>257</v>
      </c>
      <c r="N144">
        <v>2850</v>
      </c>
      <c r="O144">
        <v>46478</v>
      </c>
      <c r="P144">
        <v>46660</v>
      </c>
      <c r="Q144" t="s">
        <v>245</v>
      </c>
      <c r="R144" t="s">
        <v>280</v>
      </c>
      <c r="S144" t="s">
        <v>281</v>
      </c>
      <c r="T144" t="s">
        <v>260</v>
      </c>
      <c r="U144" t="s">
        <v>246</v>
      </c>
      <c r="V144" t="s">
        <v>538</v>
      </c>
      <c r="W144" t="s">
        <v>283</v>
      </c>
      <c r="Y144" t="s">
        <v>52</v>
      </c>
      <c r="Z144" t="s">
        <v>258</v>
      </c>
      <c r="AA144" t="s">
        <v>259</v>
      </c>
      <c r="AB144" t="s">
        <v>539</v>
      </c>
      <c r="AC144" t="s">
        <v>539</v>
      </c>
      <c r="AD144" t="s">
        <v>536</v>
      </c>
      <c r="AE144" t="s">
        <v>540</v>
      </c>
    </row>
    <row r="145" spans="1:31">
      <c r="A145" t="s">
        <v>84</v>
      </c>
      <c r="B145" t="str">
        <f t="shared" si="2"/>
        <v>Moss Side (Longsight)S27Secure</v>
      </c>
      <c r="C145" t="s">
        <v>132</v>
      </c>
      <c r="D145" t="s">
        <v>93</v>
      </c>
      <c r="F145" t="s">
        <v>175</v>
      </c>
      <c r="G145">
        <v>0.05</v>
      </c>
      <c r="H145" t="s">
        <v>552</v>
      </c>
      <c r="I145" t="s">
        <v>220</v>
      </c>
      <c r="J145" t="s">
        <v>178</v>
      </c>
      <c r="K145" t="s">
        <v>179</v>
      </c>
      <c r="L145" t="s">
        <v>256</v>
      </c>
      <c r="M145" t="s">
        <v>257</v>
      </c>
      <c r="N145">
        <v>2850</v>
      </c>
      <c r="O145">
        <v>46478</v>
      </c>
      <c r="P145">
        <v>46660</v>
      </c>
      <c r="Q145" t="s">
        <v>245</v>
      </c>
      <c r="R145" t="s">
        <v>340</v>
      </c>
      <c r="S145" t="s">
        <v>292</v>
      </c>
      <c r="T145" t="s">
        <v>260</v>
      </c>
      <c r="U145" t="s">
        <v>246</v>
      </c>
      <c r="V145" t="s">
        <v>553</v>
      </c>
      <c r="Y145" t="s">
        <v>50</v>
      </c>
      <c r="Z145" t="s">
        <v>343</v>
      </c>
      <c r="AA145" t="s">
        <v>295</v>
      </c>
      <c r="AB145" t="s">
        <v>534</v>
      </c>
      <c r="AC145" t="s">
        <v>554</v>
      </c>
      <c r="AD145" t="s">
        <v>536</v>
      </c>
      <c r="AE145" t="s">
        <v>543</v>
      </c>
    </row>
    <row r="146" spans="1:31">
      <c r="A146" t="s">
        <v>84</v>
      </c>
      <c r="B146" t="str">
        <f t="shared" si="2"/>
        <v>Moss Side (Longsight)W27/28Restore</v>
      </c>
      <c r="C146" t="s">
        <v>131</v>
      </c>
      <c r="D146" t="s">
        <v>94</v>
      </c>
      <c r="F146" t="s">
        <v>175</v>
      </c>
      <c r="G146">
        <v>0.05</v>
      </c>
      <c r="H146">
        <v>0</v>
      </c>
      <c r="I146" t="s">
        <v>220</v>
      </c>
      <c r="J146" t="s">
        <v>178</v>
      </c>
      <c r="K146" t="s">
        <v>179</v>
      </c>
      <c r="L146" t="s">
        <v>256</v>
      </c>
      <c r="M146" t="s">
        <v>257</v>
      </c>
      <c r="N146">
        <v>5787</v>
      </c>
      <c r="O146">
        <v>46661</v>
      </c>
      <c r="P146">
        <v>46843</v>
      </c>
      <c r="Q146" t="s">
        <v>250</v>
      </c>
      <c r="R146" t="s">
        <v>280</v>
      </c>
      <c r="S146" t="s">
        <v>281</v>
      </c>
      <c r="T146" t="s">
        <v>260</v>
      </c>
      <c r="U146" t="s">
        <v>252</v>
      </c>
      <c r="V146" t="s">
        <v>538</v>
      </c>
      <c r="W146" t="s">
        <v>283</v>
      </c>
      <c r="Y146" t="s">
        <v>52</v>
      </c>
      <c r="Z146" t="s">
        <v>258</v>
      </c>
      <c r="AA146" t="s">
        <v>259</v>
      </c>
      <c r="AB146" t="s">
        <v>539</v>
      </c>
      <c r="AC146" t="s">
        <v>539</v>
      </c>
      <c r="AD146" t="s">
        <v>536</v>
      </c>
      <c r="AE146" t="s">
        <v>540</v>
      </c>
    </row>
    <row r="147" spans="1:31">
      <c r="A147" t="s">
        <v>84</v>
      </c>
      <c r="B147" t="str">
        <f t="shared" si="2"/>
        <v>Moss Side (Longsight)W27/28Secure</v>
      </c>
      <c r="C147" t="s">
        <v>132</v>
      </c>
      <c r="D147" t="s">
        <v>94</v>
      </c>
      <c r="F147" t="s">
        <v>175</v>
      </c>
      <c r="G147">
        <v>0.05</v>
      </c>
      <c r="H147" t="s">
        <v>555</v>
      </c>
      <c r="I147" t="s">
        <v>220</v>
      </c>
      <c r="J147" t="s">
        <v>178</v>
      </c>
      <c r="K147" t="s">
        <v>179</v>
      </c>
      <c r="L147" t="s">
        <v>306</v>
      </c>
      <c r="M147" t="s">
        <v>257</v>
      </c>
      <c r="N147">
        <v>5787</v>
      </c>
      <c r="O147">
        <v>46661</v>
      </c>
      <c r="P147">
        <v>46843</v>
      </c>
      <c r="Q147" t="s">
        <v>250</v>
      </c>
      <c r="R147" t="s">
        <v>280</v>
      </c>
      <c r="S147" t="s">
        <v>281</v>
      </c>
      <c r="T147" t="s">
        <v>307</v>
      </c>
      <c r="U147" t="s">
        <v>252</v>
      </c>
      <c r="V147" t="s">
        <v>556</v>
      </c>
      <c r="Y147" t="s">
        <v>50</v>
      </c>
      <c r="Z147" t="s">
        <v>258</v>
      </c>
      <c r="AA147" t="s">
        <v>259</v>
      </c>
      <c r="AB147" t="s">
        <v>534</v>
      </c>
      <c r="AC147" t="s">
        <v>557</v>
      </c>
      <c r="AD147" t="s">
        <v>536</v>
      </c>
      <c r="AE147" t="s">
        <v>543</v>
      </c>
    </row>
    <row r="148" spans="1:31">
      <c r="A148" t="s">
        <v>40</v>
      </c>
      <c r="B148" t="str">
        <f t="shared" si="2"/>
        <v>Newbiggin on LuneFY24Restore</v>
      </c>
      <c r="C148" t="s">
        <v>133</v>
      </c>
      <c r="D148" t="s">
        <v>95</v>
      </c>
      <c r="F148" t="s">
        <v>175</v>
      </c>
      <c r="G148">
        <v>0.05</v>
      </c>
      <c r="H148">
        <v>0</v>
      </c>
      <c r="I148" t="s">
        <v>220</v>
      </c>
      <c r="J148" t="s">
        <v>178</v>
      </c>
      <c r="K148" t="s">
        <v>179</v>
      </c>
      <c r="L148" t="s">
        <v>256</v>
      </c>
      <c r="M148" t="s">
        <v>257</v>
      </c>
      <c r="O148">
        <v>45017</v>
      </c>
      <c r="P148">
        <v>45382</v>
      </c>
      <c r="R148" t="s">
        <v>258</v>
      </c>
      <c r="S148" t="s">
        <v>259</v>
      </c>
      <c r="T148" t="s">
        <v>260</v>
      </c>
      <c r="U148" t="s">
        <v>261</v>
      </c>
      <c r="V148" t="s">
        <v>558</v>
      </c>
      <c r="Y148" t="s">
        <v>52</v>
      </c>
      <c r="AB148" t="s">
        <v>559</v>
      </c>
      <c r="AC148" t="s">
        <v>559</v>
      </c>
      <c r="AD148" t="s">
        <v>560</v>
      </c>
      <c r="AE148" t="s">
        <v>561</v>
      </c>
    </row>
    <row r="149" spans="1:31">
      <c r="A149" t="s">
        <v>40</v>
      </c>
      <c r="B149" t="str">
        <f t="shared" si="2"/>
        <v>Newbiggin on LuneFY25Restore</v>
      </c>
      <c r="C149" t="s">
        <v>133</v>
      </c>
      <c r="D149" t="s">
        <v>96</v>
      </c>
      <c r="F149" t="s">
        <v>175</v>
      </c>
      <c r="G149">
        <v>0.05</v>
      </c>
      <c r="H149">
        <v>0</v>
      </c>
      <c r="I149" t="s">
        <v>220</v>
      </c>
      <c r="J149" t="s">
        <v>178</v>
      </c>
      <c r="K149" t="s">
        <v>179</v>
      </c>
      <c r="L149" t="s">
        <v>256</v>
      </c>
      <c r="M149" t="s">
        <v>257</v>
      </c>
      <c r="O149">
        <v>45383</v>
      </c>
      <c r="P149">
        <v>45747</v>
      </c>
      <c r="R149" t="s">
        <v>258</v>
      </c>
      <c r="S149" t="s">
        <v>259</v>
      </c>
      <c r="T149" t="s">
        <v>260</v>
      </c>
      <c r="U149" t="s">
        <v>265</v>
      </c>
      <c r="V149" t="s">
        <v>558</v>
      </c>
      <c r="Y149" t="s">
        <v>52</v>
      </c>
      <c r="AB149" t="s">
        <v>559</v>
      </c>
      <c r="AC149" t="s">
        <v>559</v>
      </c>
      <c r="AD149" t="s">
        <v>560</v>
      </c>
      <c r="AE149" t="s">
        <v>561</v>
      </c>
    </row>
    <row r="150" spans="1:31">
      <c r="A150" t="s">
        <v>40</v>
      </c>
      <c r="B150" t="str">
        <f t="shared" si="2"/>
        <v>Newbiggin on LuneFY26Restore</v>
      </c>
      <c r="C150" t="s">
        <v>133</v>
      </c>
      <c r="D150" t="s">
        <v>97</v>
      </c>
      <c r="F150" t="s">
        <v>175</v>
      </c>
      <c r="G150">
        <v>0.05</v>
      </c>
      <c r="H150">
        <v>0</v>
      </c>
      <c r="I150" t="s">
        <v>220</v>
      </c>
      <c r="J150" t="s">
        <v>178</v>
      </c>
      <c r="K150" t="s">
        <v>179</v>
      </c>
      <c r="L150" t="s">
        <v>256</v>
      </c>
      <c r="M150" t="s">
        <v>257</v>
      </c>
      <c r="O150">
        <v>45748</v>
      </c>
      <c r="P150">
        <v>46112</v>
      </c>
      <c r="R150" t="s">
        <v>258</v>
      </c>
      <c r="S150" t="s">
        <v>259</v>
      </c>
      <c r="T150" t="s">
        <v>260</v>
      </c>
      <c r="U150" t="s">
        <v>266</v>
      </c>
      <c r="V150" t="s">
        <v>558</v>
      </c>
      <c r="Y150" t="s">
        <v>52</v>
      </c>
      <c r="AB150" t="s">
        <v>559</v>
      </c>
      <c r="AC150" t="s">
        <v>559</v>
      </c>
      <c r="AD150" t="s">
        <v>560</v>
      </c>
      <c r="AE150" t="s">
        <v>561</v>
      </c>
    </row>
    <row r="151" spans="1:31">
      <c r="A151" t="s">
        <v>40</v>
      </c>
      <c r="B151" t="str">
        <f t="shared" si="2"/>
        <v>Newbiggin on LuneFY27Restore</v>
      </c>
      <c r="C151" t="s">
        <v>133</v>
      </c>
      <c r="D151" t="s">
        <v>98</v>
      </c>
      <c r="F151" t="s">
        <v>175</v>
      </c>
      <c r="G151">
        <v>0.05</v>
      </c>
      <c r="H151">
        <v>0</v>
      </c>
      <c r="I151" t="s">
        <v>220</v>
      </c>
      <c r="J151" t="s">
        <v>178</v>
      </c>
      <c r="K151" t="s">
        <v>179</v>
      </c>
      <c r="L151" t="s">
        <v>256</v>
      </c>
      <c r="M151" t="s">
        <v>257</v>
      </c>
      <c r="O151">
        <v>46113</v>
      </c>
      <c r="P151">
        <v>46477</v>
      </c>
      <c r="R151" t="s">
        <v>258</v>
      </c>
      <c r="S151" t="s">
        <v>259</v>
      </c>
      <c r="T151" t="s">
        <v>260</v>
      </c>
      <c r="U151" t="s">
        <v>267</v>
      </c>
      <c r="V151" t="s">
        <v>558</v>
      </c>
      <c r="Y151" t="s">
        <v>52</v>
      </c>
      <c r="AB151" t="s">
        <v>559</v>
      </c>
      <c r="AC151" t="s">
        <v>559</v>
      </c>
      <c r="AD151" t="s">
        <v>560</v>
      </c>
      <c r="AE151" t="s">
        <v>561</v>
      </c>
    </row>
    <row r="152" spans="1:31">
      <c r="A152" t="s">
        <v>40</v>
      </c>
      <c r="B152" t="str">
        <f t="shared" si="2"/>
        <v>Newbiggin on LuneFY28Restore</v>
      </c>
      <c r="C152" t="s">
        <v>133</v>
      </c>
      <c r="D152" t="s">
        <v>99</v>
      </c>
      <c r="F152" t="s">
        <v>175</v>
      </c>
      <c r="G152">
        <v>0.05</v>
      </c>
      <c r="H152">
        <v>0</v>
      </c>
      <c r="I152" t="s">
        <v>220</v>
      </c>
      <c r="J152" t="s">
        <v>178</v>
      </c>
      <c r="K152" t="s">
        <v>179</v>
      </c>
      <c r="L152" t="s">
        <v>256</v>
      </c>
      <c r="M152" t="s">
        <v>257</v>
      </c>
      <c r="O152">
        <v>46478</v>
      </c>
      <c r="P152">
        <v>46843</v>
      </c>
      <c r="R152" t="s">
        <v>258</v>
      </c>
      <c r="S152" t="s">
        <v>259</v>
      </c>
      <c r="T152" t="s">
        <v>260</v>
      </c>
      <c r="U152" t="s">
        <v>268</v>
      </c>
      <c r="V152" t="s">
        <v>558</v>
      </c>
      <c r="Y152" t="s">
        <v>52</v>
      </c>
      <c r="AB152" t="s">
        <v>559</v>
      </c>
      <c r="AC152" t="s">
        <v>559</v>
      </c>
      <c r="AD152" t="s">
        <v>560</v>
      </c>
      <c r="AE152" t="s">
        <v>561</v>
      </c>
    </row>
    <row r="153" spans="1:31">
      <c r="A153" t="s">
        <v>41</v>
      </c>
      <c r="B153" t="str">
        <f t="shared" si="2"/>
        <v>NewbyFY24Restore</v>
      </c>
      <c r="C153" t="s">
        <v>134</v>
      </c>
      <c r="D153" t="s">
        <v>95</v>
      </c>
      <c r="F153" t="s">
        <v>175</v>
      </c>
      <c r="G153">
        <v>0.05</v>
      </c>
      <c r="H153">
        <v>0</v>
      </c>
      <c r="I153" t="s">
        <v>220</v>
      </c>
      <c r="J153" t="s">
        <v>178</v>
      </c>
      <c r="K153" t="s">
        <v>179</v>
      </c>
      <c r="L153" t="s">
        <v>256</v>
      </c>
      <c r="M153" t="s">
        <v>257</v>
      </c>
      <c r="O153">
        <v>45017</v>
      </c>
      <c r="P153">
        <v>45382</v>
      </c>
      <c r="R153" t="s">
        <v>258</v>
      </c>
      <c r="S153" t="s">
        <v>259</v>
      </c>
      <c r="T153" t="s">
        <v>260</v>
      </c>
      <c r="U153" t="s">
        <v>261</v>
      </c>
      <c r="V153" t="s">
        <v>562</v>
      </c>
      <c r="Y153" t="s">
        <v>52</v>
      </c>
      <c r="AB153" t="s">
        <v>563</v>
      </c>
      <c r="AC153" t="s">
        <v>563</v>
      </c>
      <c r="AD153" t="s">
        <v>564</v>
      </c>
      <c r="AE153" t="s">
        <v>565</v>
      </c>
    </row>
    <row r="154" spans="1:31">
      <c r="A154" t="s">
        <v>41</v>
      </c>
      <c r="B154" t="str">
        <f t="shared" si="2"/>
        <v>NewbyFY25Restore</v>
      </c>
      <c r="C154" t="s">
        <v>134</v>
      </c>
      <c r="D154" t="s">
        <v>96</v>
      </c>
      <c r="F154" t="s">
        <v>175</v>
      </c>
      <c r="G154">
        <v>0.05</v>
      </c>
      <c r="H154">
        <v>0</v>
      </c>
      <c r="I154" t="s">
        <v>220</v>
      </c>
      <c r="J154" t="s">
        <v>178</v>
      </c>
      <c r="K154" t="s">
        <v>179</v>
      </c>
      <c r="L154" t="s">
        <v>256</v>
      </c>
      <c r="M154" t="s">
        <v>257</v>
      </c>
      <c r="O154">
        <v>45383</v>
      </c>
      <c r="P154">
        <v>45747</v>
      </c>
      <c r="R154" t="s">
        <v>258</v>
      </c>
      <c r="S154" t="s">
        <v>259</v>
      </c>
      <c r="T154" t="s">
        <v>260</v>
      </c>
      <c r="U154" t="s">
        <v>265</v>
      </c>
      <c r="V154" t="s">
        <v>562</v>
      </c>
      <c r="Y154" t="s">
        <v>52</v>
      </c>
      <c r="AB154" t="s">
        <v>563</v>
      </c>
      <c r="AC154" t="s">
        <v>563</v>
      </c>
      <c r="AD154" t="s">
        <v>564</v>
      </c>
      <c r="AE154" t="s">
        <v>565</v>
      </c>
    </row>
    <row r="155" spans="1:31">
      <c r="A155" t="s">
        <v>41</v>
      </c>
      <c r="B155" t="str">
        <f t="shared" si="2"/>
        <v>NewbyFY26Restore</v>
      </c>
      <c r="C155" t="s">
        <v>134</v>
      </c>
      <c r="D155" t="s">
        <v>97</v>
      </c>
      <c r="F155" t="s">
        <v>175</v>
      </c>
      <c r="G155">
        <v>0.05</v>
      </c>
      <c r="H155">
        <v>0</v>
      </c>
      <c r="I155" t="s">
        <v>220</v>
      </c>
      <c r="J155" t="s">
        <v>178</v>
      </c>
      <c r="K155" t="s">
        <v>179</v>
      </c>
      <c r="L155" t="s">
        <v>256</v>
      </c>
      <c r="M155" t="s">
        <v>257</v>
      </c>
      <c r="O155">
        <v>45748</v>
      </c>
      <c r="P155">
        <v>46112</v>
      </c>
      <c r="R155" t="s">
        <v>258</v>
      </c>
      <c r="S155" t="s">
        <v>259</v>
      </c>
      <c r="T155" t="s">
        <v>260</v>
      </c>
      <c r="U155" t="s">
        <v>266</v>
      </c>
      <c r="V155" t="s">
        <v>562</v>
      </c>
      <c r="Y155" t="s">
        <v>52</v>
      </c>
      <c r="AB155" t="s">
        <v>563</v>
      </c>
      <c r="AC155" t="s">
        <v>563</v>
      </c>
      <c r="AD155" t="s">
        <v>564</v>
      </c>
      <c r="AE155" t="s">
        <v>565</v>
      </c>
    </row>
    <row r="156" spans="1:31">
      <c r="A156" t="s">
        <v>41</v>
      </c>
      <c r="B156" t="str">
        <f t="shared" si="2"/>
        <v>NewbyFY27Restore</v>
      </c>
      <c r="C156" t="s">
        <v>134</v>
      </c>
      <c r="D156" t="s">
        <v>98</v>
      </c>
      <c r="F156" t="s">
        <v>175</v>
      </c>
      <c r="G156">
        <v>0.05</v>
      </c>
      <c r="H156">
        <v>0</v>
      </c>
      <c r="I156" t="s">
        <v>220</v>
      </c>
      <c r="J156" t="s">
        <v>178</v>
      </c>
      <c r="K156" t="s">
        <v>179</v>
      </c>
      <c r="L156" t="s">
        <v>256</v>
      </c>
      <c r="M156" t="s">
        <v>257</v>
      </c>
      <c r="O156">
        <v>46113</v>
      </c>
      <c r="P156">
        <v>46477</v>
      </c>
      <c r="R156" t="s">
        <v>258</v>
      </c>
      <c r="S156" t="s">
        <v>259</v>
      </c>
      <c r="T156" t="s">
        <v>260</v>
      </c>
      <c r="U156" t="s">
        <v>267</v>
      </c>
      <c r="V156" t="s">
        <v>562</v>
      </c>
      <c r="Y156" t="s">
        <v>52</v>
      </c>
      <c r="AB156" t="s">
        <v>563</v>
      </c>
      <c r="AC156" t="s">
        <v>563</v>
      </c>
      <c r="AD156" t="s">
        <v>564</v>
      </c>
      <c r="AE156" t="s">
        <v>565</v>
      </c>
    </row>
    <row r="157" spans="1:31">
      <c r="A157" t="s">
        <v>41</v>
      </c>
      <c r="B157" t="str">
        <f t="shared" si="2"/>
        <v>NewbyFY28Restore</v>
      </c>
      <c r="C157" t="s">
        <v>134</v>
      </c>
      <c r="D157" t="s">
        <v>99</v>
      </c>
      <c r="F157" t="s">
        <v>175</v>
      </c>
      <c r="G157">
        <v>0.05</v>
      </c>
      <c r="H157">
        <v>0</v>
      </c>
      <c r="I157" t="s">
        <v>220</v>
      </c>
      <c r="J157" t="s">
        <v>178</v>
      </c>
      <c r="K157" t="s">
        <v>179</v>
      </c>
      <c r="L157" t="s">
        <v>256</v>
      </c>
      <c r="M157" t="s">
        <v>257</v>
      </c>
      <c r="O157">
        <v>46478</v>
      </c>
      <c r="P157">
        <v>46843</v>
      </c>
      <c r="R157" t="s">
        <v>258</v>
      </c>
      <c r="S157" t="s">
        <v>259</v>
      </c>
      <c r="T157" t="s">
        <v>260</v>
      </c>
      <c r="U157" t="s">
        <v>268</v>
      </c>
      <c r="V157" t="s">
        <v>562</v>
      </c>
      <c r="Y157" t="s">
        <v>52</v>
      </c>
      <c r="AB157" t="s">
        <v>563</v>
      </c>
      <c r="AC157" t="s">
        <v>563</v>
      </c>
      <c r="AD157" t="s">
        <v>564</v>
      </c>
      <c r="AE157" t="s">
        <v>565</v>
      </c>
    </row>
    <row r="158" spans="1:31">
      <c r="A158" t="s">
        <v>55</v>
      </c>
      <c r="B158" t="str">
        <f t="shared" si="2"/>
        <v>PortwoodW25/26Dynamic</v>
      </c>
      <c r="C158" t="s">
        <v>135</v>
      </c>
      <c r="D158" t="s">
        <v>90</v>
      </c>
      <c r="F158" t="s">
        <v>175</v>
      </c>
      <c r="G158">
        <v>0.05</v>
      </c>
      <c r="H158" t="s">
        <v>566</v>
      </c>
      <c r="I158" t="s">
        <v>567</v>
      </c>
      <c r="J158" t="s">
        <v>178</v>
      </c>
      <c r="K158" t="s">
        <v>179</v>
      </c>
      <c r="L158" t="s">
        <v>180</v>
      </c>
      <c r="M158" t="s">
        <v>181</v>
      </c>
      <c r="N158">
        <v>42</v>
      </c>
      <c r="O158">
        <v>45992</v>
      </c>
      <c r="P158">
        <v>46081</v>
      </c>
      <c r="Q158" t="s">
        <v>221</v>
      </c>
      <c r="R158" t="s">
        <v>361</v>
      </c>
      <c r="S158" t="s">
        <v>199</v>
      </c>
      <c r="T158" t="s">
        <v>185</v>
      </c>
      <c r="U158" t="s">
        <v>568</v>
      </c>
      <c r="V158" t="s">
        <v>569</v>
      </c>
      <c r="Y158" t="s">
        <v>53</v>
      </c>
      <c r="Z158" t="s">
        <v>364</v>
      </c>
      <c r="AA158" t="s">
        <v>203</v>
      </c>
      <c r="AB158" t="s">
        <v>570</v>
      </c>
      <c r="AC158" t="s">
        <v>571</v>
      </c>
      <c r="AD158" t="s">
        <v>572</v>
      </c>
      <c r="AE158" t="s">
        <v>573</v>
      </c>
    </row>
    <row r="159" spans="1:31">
      <c r="A159" t="s">
        <v>55</v>
      </c>
      <c r="B159" t="str">
        <f t="shared" si="2"/>
        <v>PortwoodS26Dynamic</v>
      </c>
      <c r="C159" t="s">
        <v>135</v>
      </c>
      <c r="D159" t="s">
        <v>91</v>
      </c>
      <c r="F159" t="s">
        <v>175</v>
      </c>
      <c r="G159">
        <v>0.05</v>
      </c>
      <c r="H159" t="s">
        <v>453</v>
      </c>
      <c r="I159" t="s">
        <v>230</v>
      </c>
      <c r="J159" t="s">
        <v>178</v>
      </c>
      <c r="K159" t="s">
        <v>179</v>
      </c>
      <c r="L159" t="s">
        <v>180</v>
      </c>
      <c r="M159" t="s">
        <v>196</v>
      </c>
      <c r="N159">
        <v>314</v>
      </c>
      <c r="O159">
        <v>46113</v>
      </c>
      <c r="P159">
        <v>46295</v>
      </c>
      <c r="Q159" t="s">
        <v>231</v>
      </c>
      <c r="R159" t="s">
        <v>198</v>
      </c>
      <c r="S159" t="s">
        <v>517</v>
      </c>
      <c r="T159" t="s">
        <v>200</v>
      </c>
      <c r="U159" t="s">
        <v>233</v>
      </c>
      <c r="V159" t="s">
        <v>574</v>
      </c>
      <c r="Y159" t="s">
        <v>53</v>
      </c>
      <c r="Z159" t="s">
        <v>202</v>
      </c>
      <c r="AA159" t="s">
        <v>518</v>
      </c>
      <c r="AB159" t="s">
        <v>570</v>
      </c>
      <c r="AC159" t="s">
        <v>575</v>
      </c>
      <c r="AD159" t="s">
        <v>572</v>
      </c>
      <c r="AE159" t="s">
        <v>573</v>
      </c>
    </row>
    <row r="160" spans="1:31">
      <c r="A160" t="s">
        <v>55</v>
      </c>
      <c r="B160" t="str">
        <f t="shared" si="2"/>
        <v>PortwoodW26/27Dynamic</v>
      </c>
      <c r="C160" t="s">
        <v>135</v>
      </c>
      <c r="D160" t="s">
        <v>92</v>
      </c>
      <c r="F160" t="s">
        <v>175</v>
      </c>
      <c r="G160">
        <v>0.05</v>
      </c>
      <c r="H160" t="s">
        <v>576</v>
      </c>
      <c r="I160" t="s">
        <v>577</v>
      </c>
      <c r="J160" t="s">
        <v>178</v>
      </c>
      <c r="K160" t="s">
        <v>179</v>
      </c>
      <c r="L160" t="s">
        <v>180</v>
      </c>
      <c r="M160" t="s">
        <v>196</v>
      </c>
      <c r="N160">
        <v>530</v>
      </c>
      <c r="O160">
        <v>46296</v>
      </c>
      <c r="P160">
        <v>46477</v>
      </c>
      <c r="Q160" t="s">
        <v>237</v>
      </c>
      <c r="R160" t="s">
        <v>475</v>
      </c>
      <c r="S160" t="s">
        <v>184</v>
      </c>
      <c r="T160" t="s">
        <v>200</v>
      </c>
      <c r="U160" t="s">
        <v>239</v>
      </c>
      <c r="V160" t="s">
        <v>578</v>
      </c>
      <c r="Y160" t="s">
        <v>53</v>
      </c>
      <c r="Z160" t="s">
        <v>478</v>
      </c>
      <c r="AA160" t="s">
        <v>189</v>
      </c>
      <c r="AB160" t="s">
        <v>570</v>
      </c>
      <c r="AC160" t="s">
        <v>579</v>
      </c>
      <c r="AD160" t="s">
        <v>572</v>
      </c>
      <c r="AE160" t="s">
        <v>573</v>
      </c>
    </row>
    <row r="161" spans="1:31">
      <c r="A161" t="s">
        <v>55</v>
      </c>
      <c r="B161" t="str">
        <f t="shared" si="2"/>
        <v>PortwoodS27Dynamic</v>
      </c>
      <c r="C161" t="s">
        <v>135</v>
      </c>
      <c r="D161" t="s">
        <v>93</v>
      </c>
      <c r="F161" t="s">
        <v>175</v>
      </c>
      <c r="G161">
        <v>0.05</v>
      </c>
      <c r="H161" t="s">
        <v>580</v>
      </c>
      <c r="I161" t="s">
        <v>220</v>
      </c>
      <c r="J161" t="s">
        <v>178</v>
      </c>
      <c r="K161" t="s">
        <v>179</v>
      </c>
      <c r="L161" t="s">
        <v>180</v>
      </c>
      <c r="M161" t="s">
        <v>196</v>
      </c>
      <c r="N161">
        <v>1117</v>
      </c>
      <c r="O161">
        <v>46478</v>
      </c>
      <c r="P161">
        <v>46660</v>
      </c>
      <c r="Q161" t="s">
        <v>245</v>
      </c>
      <c r="R161" t="s">
        <v>183</v>
      </c>
      <c r="S161" t="s">
        <v>184</v>
      </c>
      <c r="T161" t="s">
        <v>200</v>
      </c>
      <c r="U161" t="s">
        <v>246</v>
      </c>
      <c r="V161" t="s">
        <v>581</v>
      </c>
      <c r="Y161" t="s">
        <v>53</v>
      </c>
      <c r="Z161" t="s">
        <v>188</v>
      </c>
      <c r="AA161" t="s">
        <v>189</v>
      </c>
      <c r="AB161" t="s">
        <v>570</v>
      </c>
      <c r="AC161" t="s">
        <v>582</v>
      </c>
      <c r="AD161" t="s">
        <v>572</v>
      </c>
      <c r="AE161" t="s">
        <v>573</v>
      </c>
    </row>
    <row r="162" spans="1:31">
      <c r="A162" t="s">
        <v>55</v>
      </c>
      <c r="B162" t="str">
        <f t="shared" si="2"/>
        <v>PortwoodW27/28Restore</v>
      </c>
      <c r="C162" t="s">
        <v>136</v>
      </c>
      <c r="D162" t="s">
        <v>94</v>
      </c>
      <c r="F162" t="s">
        <v>175</v>
      </c>
      <c r="G162">
        <v>0.05</v>
      </c>
      <c r="H162">
        <v>0</v>
      </c>
      <c r="I162" t="s">
        <v>220</v>
      </c>
      <c r="J162" t="s">
        <v>178</v>
      </c>
      <c r="K162" t="s">
        <v>179</v>
      </c>
      <c r="L162" t="s">
        <v>256</v>
      </c>
      <c r="M162" t="s">
        <v>257</v>
      </c>
      <c r="N162">
        <v>1469</v>
      </c>
      <c r="O162">
        <v>46661</v>
      </c>
      <c r="P162">
        <v>46843</v>
      </c>
      <c r="Q162" t="s">
        <v>250</v>
      </c>
      <c r="R162" t="s">
        <v>280</v>
      </c>
      <c r="S162" t="s">
        <v>281</v>
      </c>
      <c r="T162" t="s">
        <v>260</v>
      </c>
      <c r="U162" t="s">
        <v>252</v>
      </c>
      <c r="V162" t="s">
        <v>583</v>
      </c>
      <c r="W162" t="s">
        <v>283</v>
      </c>
      <c r="Y162" t="s">
        <v>52</v>
      </c>
      <c r="Z162" t="s">
        <v>258</v>
      </c>
      <c r="AA162" t="s">
        <v>259</v>
      </c>
      <c r="AB162" t="s">
        <v>584</v>
      </c>
      <c r="AC162" t="s">
        <v>584</v>
      </c>
      <c r="AD162" t="s">
        <v>572</v>
      </c>
      <c r="AE162" t="s">
        <v>585</v>
      </c>
    </row>
    <row r="163" spans="1:31">
      <c r="A163" t="s">
        <v>55</v>
      </c>
      <c r="B163" t="str">
        <f t="shared" si="2"/>
        <v>PortwoodW27/28Secure</v>
      </c>
      <c r="C163" t="s">
        <v>137</v>
      </c>
      <c r="D163" t="s">
        <v>94</v>
      </c>
      <c r="F163" t="s">
        <v>175</v>
      </c>
      <c r="G163">
        <v>0.05</v>
      </c>
      <c r="H163" t="s">
        <v>586</v>
      </c>
      <c r="I163" t="s">
        <v>220</v>
      </c>
      <c r="J163" t="s">
        <v>178</v>
      </c>
      <c r="K163" t="s">
        <v>179</v>
      </c>
      <c r="L163" t="s">
        <v>256</v>
      </c>
      <c r="M163" t="s">
        <v>257</v>
      </c>
      <c r="N163">
        <v>1469</v>
      </c>
      <c r="O163">
        <v>46661</v>
      </c>
      <c r="P163">
        <v>46843</v>
      </c>
      <c r="Q163" t="s">
        <v>250</v>
      </c>
      <c r="R163" t="s">
        <v>291</v>
      </c>
      <c r="S163" t="s">
        <v>587</v>
      </c>
      <c r="T163" t="s">
        <v>260</v>
      </c>
      <c r="U163" t="s">
        <v>252</v>
      </c>
      <c r="V163" t="s">
        <v>588</v>
      </c>
      <c r="Y163" t="s">
        <v>50</v>
      </c>
      <c r="Z163" t="s">
        <v>294</v>
      </c>
      <c r="AA163" t="s">
        <v>589</v>
      </c>
      <c r="AB163" t="s">
        <v>570</v>
      </c>
      <c r="AC163" t="s">
        <v>590</v>
      </c>
      <c r="AD163" t="s">
        <v>572</v>
      </c>
      <c r="AE163" t="s">
        <v>591</v>
      </c>
    </row>
    <row r="164" spans="1:31">
      <c r="A164" t="s">
        <v>42</v>
      </c>
      <c r="B164" t="str">
        <f t="shared" si="2"/>
        <v>RossallFY24Restore</v>
      </c>
      <c r="C164" t="s">
        <v>138</v>
      </c>
      <c r="D164" t="s">
        <v>95</v>
      </c>
      <c r="F164" t="s">
        <v>175</v>
      </c>
      <c r="G164">
        <v>0.05</v>
      </c>
      <c r="H164">
        <v>0</v>
      </c>
      <c r="I164" t="s">
        <v>220</v>
      </c>
      <c r="J164" t="s">
        <v>178</v>
      </c>
      <c r="K164" t="s">
        <v>179</v>
      </c>
      <c r="L164" t="s">
        <v>256</v>
      </c>
      <c r="M164" t="s">
        <v>257</v>
      </c>
      <c r="O164">
        <v>45017</v>
      </c>
      <c r="P164">
        <v>45382</v>
      </c>
      <c r="R164" t="s">
        <v>258</v>
      </c>
      <c r="S164" t="s">
        <v>259</v>
      </c>
      <c r="T164" t="s">
        <v>260</v>
      </c>
      <c r="U164" t="s">
        <v>261</v>
      </c>
      <c r="V164" t="s">
        <v>592</v>
      </c>
      <c r="Y164" t="s">
        <v>52</v>
      </c>
      <c r="AB164" t="s">
        <v>593</v>
      </c>
      <c r="AC164" t="s">
        <v>593</v>
      </c>
      <c r="AD164" t="s">
        <v>594</v>
      </c>
      <c r="AE164" t="s">
        <v>595</v>
      </c>
    </row>
    <row r="165" spans="1:31">
      <c r="A165" t="s">
        <v>42</v>
      </c>
      <c r="B165" t="str">
        <f t="shared" si="2"/>
        <v>RossallFY25Restore</v>
      </c>
      <c r="C165" t="s">
        <v>138</v>
      </c>
      <c r="D165" t="s">
        <v>96</v>
      </c>
      <c r="F165" t="s">
        <v>175</v>
      </c>
      <c r="G165">
        <v>0.05</v>
      </c>
      <c r="H165">
        <v>0</v>
      </c>
      <c r="I165" t="s">
        <v>220</v>
      </c>
      <c r="J165" t="s">
        <v>178</v>
      </c>
      <c r="K165" t="s">
        <v>179</v>
      </c>
      <c r="L165" t="s">
        <v>256</v>
      </c>
      <c r="M165" t="s">
        <v>257</v>
      </c>
      <c r="O165">
        <v>45383</v>
      </c>
      <c r="P165">
        <v>45747</v>
      </c>
      <c r="R165" t="s">
        <v>258</v>
      </c>
      <c r="S165" t="s">
        <v>259</v>
      </c>
      <c r="T165" t="s">
        <v>260</v>
      </c>
      <c r="U165" t="s">
        <v>265</v>
      </c>
      <c r="V165" t="s">
        <v>592</v>
      </c>
      <c r="Y165" t="s">
        <v>52</v>
      </c>
      <c r="AB165" t="s">
        <v>593</v>
      </c>
      <c r="AC165" t="s">
        <v>593</v>
      </c>
      <c r="AD165" t="s">
        <v>594</v>
      </c>
      <c r="AE165" t="s">
        <v>595</v>
      </c>
    </row>
    <row r="166" spans="1:31">
      <c r="A166" t="s">
        <v>42</v>
      </c>
      <c r="B166" t="str">
        <f t="shared" si="2"/>
        <v>RossallFY26Restore</v>
      </c>
      <c r="C166" t="s">
        <v>138</v>
      </c>
      <c r="D166" t="s">
        <v>97</v>
      </c>
      <c r="F166" t="s">
        <v>175</v>
      </c>
      <c r="G166">
        <v>0.05</v>
      </c>
      <c r="H166">
        <v>0</v>
      </c>
      <c r="I166" t="s">
        <v>220</v>
      </c>
      <c r="J166" t="s">
        <v>178</v>
      </c>
      <c r="K166" t="s">
        <v>179</v>
      </c>
      <c r="L166" t="s">
        <v>256</v>
      </c>
      <c r="M166" t="s">
        <v>257</v>
      </c>
      <c r="O166">
        <v>45748</v>
      </c>
      <c r="P166">
        <v>46112</v>
      </c>
      <c r="R166" t="s">
        <v>258</v>
      </c>
      <c r="S166" t="s">
        <v>259</v>
      </c>
      <c r="T166" t="s">
        <v>260</v>
      </c>
      <c r="U166" t="s">
        <v>266</v>
      </c>
      <c r="V166" t="s">
        <v>592</v>
      </c>
      <c r="Y166" t="s">
        <v>52</v>
      </c>
      <c r="AB166" t="s">
        <v>593</v>
      </c>
      <c r="AC166" t="s">
        <v>593</v>
      </c>
      <c r="AD166" t="s">
        <v>594</v>
      </c>
      <c r="AE166" t="s">
        <v>595</v>
      </c>
    </row>
    <row r="167" spans="1:31">
      <c r="A167" t="s">
        <v>42</v>
      </c>
      <c r="B167" t="str">
        <f t="shared" si="2"/>
        <v>RossallFY27Restore</v>
      </c>
      <c r="C167" t="s">
        <v>138</v>
      </c>
      <c r="D167" t="s">
        <v>98</v>
      </c>
      <c r="F167" t="s">
        <v>175</v>
      </c>
      <c r="G167">
        <v>0.05</v>
      </c>
      <c r="H167">
        <v>0</v>
      </c>
      <c r="I167" t="s">
        <v>220</v>
      </c>
      <c r="J167" t="s">
        <v>178</v>
      </c>
      <c r="K167" t="s">
        <v>179</v>
      </c>
      <c r="L167" t="s">
        <v>256</v>
      </c>
      <c r="M167" t="s">
        <v>257</v>
      </c>
      <c r="O167">
        <v>46113</v>
      </c>
      <c r="P167">
        <v>46477</v>
      </c>
      <c r="R167" t="s">
        <v>258</v>
      </c>
      <c r="S167" t="s">
        <v>259</v>
      </c>
      <c r="T167" t="s">
        <v>260</v>
      </c>
      <c r="U167" t="s">
        <v>267</v>
      </c>
      <c r="V167" t="s">
        <v>592</v>
      </c>
      <c r="Y167" t="s">
        <v>52</v>
      </c>
      <c r="AB167" t="s">
        <v>593</v>
      </c>
      <c r="AC167" t="s">
        <v>593</v>
      </c>
      <c r="AD167" t="s">
        <v>594</v>
      </c>
      <c r="AE167" t="s">
        <v>595</v>
      </c>
    </row>
    <row r="168" spans="1:31">
      <c r="A168" t="s">
        <v>42</v>
      </c>
      <c r="B168" t="str">
        <f t="shared" si="2"/>
        <v>RossallFY28Restore</v>
      </c>
      <c r="C168" t="s">
        <v>138</v>
      </c>
      <c r="D168" t="s">
        <v>99</v>
      </c>
      <c r="F168" t="s">
        <v>175</v>
      </c>
      <c r="G168">
        <v>0.05</v>
      </c>
      <c r="H168">
        <v>0</v>
      </c>
      <c r="I168" t="s">
        <v>220</v>
      </c>
      <c r="J168" t="s">
        <v>178</v>
      </c>
      <c r="K168" t="s">
        <v>179</v>
      </c>
      <c r="L168" t="s">
        <v>256</v>
      </c>
      <c r="M168" t="s">
        <v>257</v>
      </c>
      <c r="O168">
        <v>46478</v>
      </c>
      <c r="P168">
        <v>46843</v>
      </c>
      <c r="R168" t="s">
        <v>258</v>
      </c>
      <c r="S168" t="s">
        <v>259</v>
      </c>
      <c r="T168" t="s">
        <v>260</v>
      </c>
      <c r="U168" t="s">
        <v>268</v>
      </c>
      <c r="V168" t="s">
        <v>592</v>
      </c>
      <c r="Y168" t="s">
        <v>52</v>
      </c>
      <c r="AB168" t="s">
        <v>593</v>
      </c>
      <c r="AC168" t="s">
        <v>593</v>
      </c>
      <c r="AD168" t="s">
        <v>594</v>
      </c>
      <c r="AE168" t="s">
        <v>595</v>
      </c>
    </row>
    <row r="169" spans="1:31">
      <c r="A169" t="s">
        <v>43</v>
      </c>
      <c r="B169" t="str">
        <f t="shared" si="2"/>
        <v>ScarisbrickFY24Restore</v>
      </c>
      <c r="C169" t="s">
        <v>139</v>
      </c>
      <c r="D169" t="s">
        <v>95</v>
      </c>
      <c r="F169" t="s">
        <v>175</v>
      </c>
      <c r="G169">
        <v>0.05</v>
      </c>
      <c r="H169">
        <v>0</v>
      </c>
      <c r="I169" t="s">
        <v>220</v>
      </c>
      <c r="J169" t="s">
        <v>178</v>
      </c>
      <c r="K169" t="s">
        <v>179</v>
      </c>
      <c r="L169" t="s">
        <v>256</v>
      </c>
      <c r="M169" t="s">
        <v>257</v>
      </c>
      <c r="O169">
        <v>45017</v>
      </c>
      <c r="P169">
        <v>45382</v>
      </c>
      <c r="R169" t="s">
        <v>258</v>
      </c>
      <c r="S169" t="s">
        <v>259</v>
      </c>
      <c r="T169" t="s">
        <v>260</v>
      </c>
      <c r="U169" t="s">
        <v>261</v>
      </c>
      <c r="V169" t="s">
        <v>596</v>
      </c>
      <c r="Y169" t="s">
        <v>52</v>
      </c>
      <c r="AB169" t="s">
        <v>597</v>
      </c>
      <c r="AC169" t="s">
        <v>597</v>
      </c>
      <c r="AD169" t="s">
        <v>598</v>
      </c>
      <c r="AE169" t="s">
        <v>599</v>
      </c>
    </row>
    <row r="170" spans="1:31">
      <c r="A170" t="s">
        <v>43</v>
      </c>
      <c r="B170" t="str">
        <f t="shared" si="2"/>
        <v>ScarisbrickFY25Restore</v>
      </c>
      <c r="C170" t="s">
        <v>139</v>
      </c>
      <c r="D170" t="s">
        <v>96</v>
      </c>
      <c r="F170" t="s">
        <v>175</v>
      </c>
      <c r="G170">
        <v>0.05</v>
      </c>
      <c r="H170">
        <v>0</v>
      </c>
      <c r="I170" t="s">
        <v>220</v>
      </c>
      <c r="J170" t="s">
        <v>178</v>
      </c>
      <c r="K170" t="s">
        <v>179</v>
      </c>
      <c r="L170" t="s">
        <v>256</v>
      </c>
      <c r="M170" t="s">
        <v>257</v>
      </c>
      <c r="O170">
        <v>45383</v>
      </c>
      <c r="P170">
        <v>45747</v>
      </c>
      <c r="R170" t="s">
        <v>258</v>
      </c>
      <c r="S170" t="s">
        <v>259</v>
      </c>
      <c r="T170" t="s">
        <v>260</v>
      </c>
      <c r="U170" t="s">
        <v>265</v>
      </c>
      <c r="V170" t="s">
        <v>596</v>
      </c>
      <c r="Y170" t="s">
        <v>52</v>
      </c>
      <c r="AB170" t="s">
        <v>597</v>
      </c>
      <c r="AC170" t="s">
        <v>597</v>
      </c>
      <c r="AD170" t="s">
        <v>598</v>
      </c>
      <c r="AE170" t="s">
        <v>599</v>
      </c>
    </row>
    <row r="171" spans="1:31">
      <c r="A171" t="s">
        <v>43</v>
      </c>
      <c r="B171" t="str">
        <f t="shared" si="2"/>
        <v>ScarisbrickFY26Restore</v>
      </c>
      <c r="C171" t="s">
        <v>139</v>
      </c>
      <c r="D171" t="s">
        <v>97</v>
      </c>
      <c r="F171" t="s">
        <v>175</v>
      </c>
      <c r="G171">
        <v>0.05</v>
      </c>
      <c r="H171">
        <v>0</v>
      </c>
      <c r="I171" t="s">
        <v>220</v>
      </c>
      <c r="J171" t="s">
        <v>178</v>
      </c>
      <c r="K171" t="s">
        <v>179</v>
      </c>
      <c r="L171" t="s">
        <v>256</v>
      </c>
      <c r="M171" t="s">
        <v>257</v>
      </c>
      <c r="O171">
        <v>45748</v>
      </c>
      <c r="P171">
        <v>46112</v>
      </c>
      <c r="R171" t="s">
        <v>258</v>
      </c>
      <c r="S171" t="s">
        <v>259</v>
      </c>
      <c r="T171" t="s">
        <v>260</v>
      </c>
      <c r="U171" t="s">
        <v>266</v>
      </c>
      <c r="V171" t="s">
        <v>596</v>
      </c>
      <c r="Y171" t="s">
        <v>52</v>
      </c>
      <c r="AB171" t="s">
        <v>597</v>
      </c>
      <c r="AC171" t="s">
        <v>597</v>
      </c>
      <c r="AD171" t="s">
        <v>598</v>
      </c>
      <c r="AE171" t="s">
        <v>599</v>
      </c>
    </row>
    <row r="172" spans="1:31">
      <c r="A172" t="s">
        <v>43</v>
      </c>
      <c r="B172" t="str">
        <f t="shared" si="2"/>
        <v>ScarisbrickFY27Restore</v>
      </c>
      <c r="C172" t="s">
        <v>139</v>
      </c>
      <c r="D172" t="s">
        <v>98</v>
      </c>
      <c r="F172" t="s">
        <v>175</v>
      </c>
      <c r="G172">
        <v>0.05</v>
      </c>
      <c r="H172">
        <v>0</v>
      </c>
      <c r="I172" t="s">
        <v>220</v>
      </c>
      <c r="J172" t="s">
        <v>178</v>
      </c>
      <c r="K172" t="s">
        <v>179</v>
      </c>
      <c r="L172" t="s">
        <v>256</v>
      </c>
      <c r="M172" t="s">
        <v>257</v>
      </c>
      <c r="O172">
        <v>46113</v>
      </c>
      <c r="P172">
        <v>46477</v>
      </c>
      <c r="R172" t="s">
        <v>258</v>
      </c>
      <c r="S172" t="s">
        <v>259</v>
      </c>
      <c r="T172" t="s">
        <v>260</v>
      </c>
      <c r="U172" t="s">
        <v>267</v>
      </c>
      <c r="V172" t="s">
        <v>596</v>
      </c>
      <c r="Y172" t="s">
        <v>52</v>
      </c>
      <c r="AB172" t="s">
        <v>597</v>
      </c>
      <c r="AC172" t="s">
        <v>597</v>
      </c>
      <c r="AD172" t="s">
        <v>598</v>
      </c>
      <c r="AE172" t="s">
        <v>599</v>
      </c>
    </row>
    <row r="173" spans="1:31">
      <c r="A173" t="s">
        <v>43</v>
      </c>
      <c r="B173" t="str">
        <f t="shared" si="2"/>
        <v>ScarisbrickFY28Restore</v>
      </c>
      <c r="C173" t="s">
        <v>139</v>
      </c>
      <c r="D173" t="s">
        <v>99</v>
      </c>
      <c r="F173" t="s">
        <v>175</v>
      </c>
      <c r="G173">
        <v>0.05</v>
      </c>
      <c r="H173">
        <v>0</v>
      </c>
      <c r="I173" t="s">
        <v>220</v>
      </c>
      <c r="J173" t="s">
        <v>178</v>
      </c>
      <c r="K173" t="s">
        <v>179</v>
      </c>
      <c r="L173" t="s">
        <v>256</v>
      </c>
      <c r="M173" t="s">
        <v>257</v>
      </c>
      <c r="O173">
        <v>46478</v>
      </c>
      <c r="P173">
        <v>46843</v>
      </c>
      <c r="R173" t="s">
        <v>258</v>
      </c>
      <c r="S173" t="s">
        <v>259</v>
      </c>
      <c r="T173" t="s">
        <v>260</v>
      </c>
      <c r="U173" t="s">
        <v>268</v>
      </c>
      <c r="V173" t="s">
        <v>596</v>
      </c>
      <c r="Y173" t="s">
        <v>52</v>
      </c>
      <c r="AB173" t="s">
        <v>597</v>
      </c>
      <c r="AC173" t="s">
        <v>597</v>
      </c>
      <c r="AD173" t="s">
        <v>598</v>
      </c>
      <c r="AE173" t="s">
        <v>599</v>
      </c>
    </row>
    <row r="174" spans="1:31">
      <c r="A174" t="s">
        <v>85</v>
      </c>
      <c r="B174" t="str">
        <f t="shared" si="2"/>
        <v>SeberghamFY24Restore</v>
      </c>
      <c r="C174" t="s">
        <v>140</v>
      </c>
      <c r="D174" t="s">
        <v>95</v>
      </c>
      <c r="F174" t="s">
        <v>175</v>
      </c>
      <c r="G174">
        <v>0.05</v>
      </c>
      <c r="H174">
        <v>0</v>
      </c>
      <c r="I174" t="s">
        <v>220</v>
      </c>
      <c r="J174" t="s">
        <v>178</v>
      </c>
      <c r="K174" t="s">
        <v>179</v>
      </c>
      <c r="L174" t="s">
        <v>256</v>
      </c>
      <c r="M174" t="s">
        <v>257</v>
      </c>
      <c r="O174">
        <v>45017</v>
      </c>
      <c r="P174">
        <v>45382</v>
      </c>
      <c r="R174" t="s">
        <v>258</v>
      </c>
      <c r="S174" t="s">
        <v>259</v>
      </c>
      <c r="T174" t="s">
        <v>260</v>
      </c>
      <c r="U174" t="s">
        <v>261</v>
      </c>
      <c r="V174" t="s">
        <v>600</v>
      </c>
      <c r="Y174" t="s">
        <v>52</v>
      </c>
      <c r="AB174" t="s">
        <v>601</v>
      </c>
      <c r="AC174" t="s">
        <v>601</v>
      </c>
      <c r="AD174" t="s">
        <v>602</v>
      </c>
      <c r="AE174" t="s">
        <v>603</v>
      </c>
    </row>
    <row r="175" spans="1:31">
      <c r="A175" t="s">
        <v>85</v>
      </c>
      <c r="B175" t="str">
        <f t="shared" si="2"/>
        <v>SeberghamFY25Restore</v>
      </c>
      <c r="C175" t="s">
        <v>140</v>
      </c>
      <c r="D175" t="s">
        <v>96</v>
      </c>
      <c r="F175" t="s">
        <v>175</v>
      </c>
      <c r="G175">
        <v>0.05</v>
      </c>
      <c r="H175">
        <v>0</v>
      </c>
      <c r="I175" t="s">
        <v>220</v>
      </c>
      <c r="J175" t="s">
        <v>178</v>
      </c>
      <c r="K175" t="s">
        <v>179</v>
      </c>
      <c r="L175" t="s">
        <v>256</v>
      </c>
      <c r="M175" t="s">
        <v>257</v>
      </c>
      <c r="O175">
        <v>45383</v>
      </c>
      <c r="P175">
        <v>45747</v>
      </c>
      <c r="R175" t="s">
        <v>258</v>
      </c>
      <c r="S175" t="s">
        <v>259</v>
      </c>
      <c r="T175" t="s">
        <v>260</v>
      </c>
      <c r="U175" t="s">
        <v>265</v>
      </c>
      <c r="V175" t="s">
        <v>600</v>
      </c>
      <c r="Y175" t="s">
        <v>52</v>
      </c>
      <c r="AB175" t="s">
        <v>601</v>
      </c>
      <c r="AC175" t="s">
        <v>601</v>
      </c>
      <c r="AD175" t="s">
        <v>602</v>
      </c>
      <c r="AE175" t="s">
        <v>603</v>
      </c>
    </row>
    <row r="176" spans="1:31">
      <c r="A176" t="s">
        <v>85</v>
      </c>
      <c r="B176" t="str">
        <f t="shared" si="2"/>
        <v>SeberghamFY26Restore</v>
      </c>
      <c r="C176" t="s">
        <v>140</v>
      </c>
      <c r="D176" t="s">
        <v>97</v>
      </c>
      <c r="F176" t="s">
        <v>175</v>
      </c>
      <c r="G176">
        <v>0.05</v>
      </c>
      <c r="H176">
        <v>0</v>
      </c>
      <c r="I176" t="s">
        <v>220</v>
      </c>
      <c r="J176" t="s">
        <v>178</v>
      </c>
      <c r="K176" t="s">
        <v>179</v>
      </c>
      <c r="L176" t="s">
        <v>256</v>
      </c>
      <c r="M176" t="s">
        <v>257</v>
      </c>
      <c r="O176">
        <v>45748</v>
      </c>
      <c r="P176">
        <v>46112</v>
      </c>
      <c r="R176" t="s">
        <v>258</v>
      </c>
      <c r="S176" t="s">
        <v>259</v>
      </c>
      <c r="T176" t="s">
        <v>260</v>
      </c>
      <c r="U176" t="s">
        <v>266</v>
      </c>
      <c r="V176" t="s">
        <v>600</v>
      </c>
      <c r="Y176" t="s">
        <v>52</v>
      </c>
      <c r="AB176" t="s">
        <v>601</v>
      </c>
      <c r="AC176" t="s">
        <v>601</v>
      </c>
      <c r="AD176" t="s">
        <v>602</v>
      </c>
      <c r="AE176" t="s">
        <v>603</v>
      </c>
    </row>
    <row r="177" spans="1:31">
      <c r="A177" t="s">
        <v>85</v>
      </c>
      <c r="B177" t="str">
        <f t="shared" si="2"/>
        <v>SeberghamFY27Restore</v>
      </c>
      <c r="C177" t="s">
        <v>140</v>
      </c>
      <c r="D177" t="s">
        <v>98</v>
      </c>
      <c r="F177" t="s">
        <v>175</v>
      </c>
      <c r="G177">
        <v>0.05</v>
      </c>
      <c r="H177">
        <v>0</v>
      </c>
      <c r="I177" t="s">
        <v>220</v>
      </c>
      <c r="J177" t="s">
        <v>178</v>
      </c>
      <c r="K177" t="s">
        <v>179</v>
      </c>
      <c r="L177" t="s">
        <v>256</v>
      </c>
      <c r="M177" t="s">
        <v>257</v>
      </c>
      <c r="O177">
        <v>46113</v>
      </c>
      <c r="P177">
        <v>46477</v>
      </c>
      <c r="R177" t="s">
        <v>258</v>
      </c>
      <c r="S177" t="s">
        <v>259</v>
      </c>
      <c r="T177" t="s">
        <v>260</v>
      </c>
      <c r="U177" t="s">
        <v>267</v>
      </c>
      <c r="V177" t="s">
        <v>600</v>
      </c>
      <c r="Y177" t="s">
        <v>52</v>
      </c>
      <c r="AB177" t="s">
        <v>601</v>
      </c>
      <c r="AC177" t="s">
        <v>601</v>
      </c>
      <c r="AD177" t="s">
        <v>602</v>
      </c>
      <c r="AE177" t="s">
        <v>603</v>
      </c>
    </row>
    <row r="178" spans="1:31">
      <c r="A178" t="s">
        <v>85</v>
      </c>
      <c r="B178" t="str">
        <f t="shared" si="2"/>
        <v>SeberghamFY28Restore</v>
      </c>
      <c r="C178" t="s">
        <v>140</v>
      </c>
      <c r="D178" t="s">
        <v>99</v>
      </c>
      <c r="F178" t="s">
        <v>175</v>
      </c>
      <c r="G178">
        <v>0.05</v>
      </c>
      <c r="H178">
        <v>0</v>
      </c>
      <c r="I178" t="s">
        <v>220</v>
      </c>
      <c r="J178" t="s">
        <v>178</v>
      </c>
      <c r="K178" t="s">
        <v>179</v>
      </c>
      <c r="L178" t="s">
        <v>256</v>
      </c>
      <c r="M178" t="s">
        <v>257</v>
      </c>
      <c r="O178">
        <v>46478</v>
      </c>
      <c r="P178">
        <v>46843</v>
      </c>
      <c r="R178" t="s">
        <v>258</v>
      </c>
      <c r="S178" t="s">
        <v>259</v>
      </c>
      <c r="T178" t="s">
        <v>260</v>
      </c>
      <c r="U178" t="s">
        <v>268</v>
      </c>
      <c r="V178" t="s">
        <v>600</v>
      </c>
      <c r="Y178" t="s">
        <v>52</v>
      </c>
      <c r="AB178" t="s">
        <v>601</v>
      </c>
      <c r="AC178" t="s">
        <v>601</v>
      </c>
      <c r="AD178" t="s">
        <v>602</v>
      </c>
      <c r="AE178" t="s">
        <v>603</v>
      </c>
    </row>
    <row r="179" spans="1:31">
      <c r="A179" t="s">
        <v>44</v>
      </c>
      <c r="B179" t="str">
        <f t="shared" si="2"/>
        <v>SedberghFY24Restore</v>
      </c>
      <c r="C179" t="s">
        <v>141</v>
      </c>
      <c r="D179" t="s">
        <v>95</v>
      </c>
      <c r="F179" t="s">
        <v>175</v>
      </c>
      <c r="G179">
        <v>0.05</v>
      </c>
      <c r="H179">
        <v>0</v>
      </c>
      <c r="I179" t="s">
        <v>220</v>
      </c>
      <c r="J179" t="s">
        <v>178</v>
      </c>
      <c r="K179" t="s">
        <v>179</v>
      </c>
      <c r="L179" t="s">
        <v>256</v>
      </c>
      <c r="M179" t="s">
        <v>257</v>
      </c>
      <c r="O179">
        <v>45017</v>
      </c>
      <c r="P179">
        <v>45382</v>
      </c>
      <c r="R179" t="s">
        <v>258</v>
      </c>
      <c r="S179" t="s">
        <v>259</v>
      </c>
      <c r="T179" t="s">
        <v>260</v>
      </c>
      <c r="U179" t="s">
        <v>261</v>
      </c>
      <c r="V179" t="s">
        <v>604</v>
      </c>
      <c r="Y179" t="s">
        <v>52</v>
      </c>
      <c r="AB179" t="s">
        <v>605</v>
      </c>
      <c r="AC179" t="s">
        <v>605</v>
      </c>
      <c r="AD179" t="s">
        <v>606</v>
      </c>
      <c r="AE179" t="s">
        <v>607</v>
      </c>
    </row>
    <row r="180" spans="1:31">
      <c r="A180" t="s">
        <v>44</v>
      </c>
      <c r="B180" t="str">
        <f t="shared" si="2"/>
        <v>SedberghFY25Restore</v>
      </c>
      <c r="C180" t="s">
        <v>141</v>
      </c>
      <c r="D180" t="s">
        <v>96</v>
      </c>
      <c r="F180" t="s">
        <v>175</v>
      </c>
      <c r="G180">
        <v>0.05</v>
      </c>
      <c r="H180">
        <v>0</v>
      </c>
      <c r="I180" t="s">
        <v>220</v>
      </c>
      <c r="J180" t="s">
        <v>178</v>
      </c>
      <c r="K180" t="s">
        <v>179</v>
      </c>
      <c r="L180" t="s">
        <v>256</v>
      </c>
      <c r="M180" t="s">
        <v>257</v>
      </c>
      <c r="O180">
        <v>45383</v>
      </c>
      <c r="P180">
        <v>45747</v>
      </c>
      <c r="R180" t="s">
        <v>258</v>
      </c>
      <c r="S180" t="s">
        <v>259</v>
      </c>
      <c r="T180" t="s">
        <v>260</v>
      </c>
      <c r="U180" t="s">
        <v>265</v>
      </c>
      <c r="V180" t="s">
        <v>604</v>
      </c>
      <c r="Y180" t="s">
        <v>52</v>
      </c>
      <c r="AB180" t="s">
        <v>605</v>
      </c>
      <c r="AC180" t="s">
        <v>605</v>
      </c>
      <c r="AD180" t="s">
        <v>606</v>
      </c>
      <c r="AE180" t="s">
        <v>607</v>
      </c>
    </row>
    <row r="181" spans="1:31">
      <c r="A181" t="s">
        <v>44</v>
      </c>
      <c r="B181" t="str">
        <f t="shared" si="2"/>
        <v>SedberghFY26Restore</v>
      </c>
      <c r="C181" t="s">
        <v>141</v>
      </c>
      <c r="D181" t="s">
        <v>97</v>
      </c>
      <c r="F181" t="s">
        <v>175</v>
      </c>
      <c r="G181">
        <v>0.05</v>
      </c>
      <c r="H181">
        <v>0</v>
      </c>
      <c r="I181" t="s">
        <v>220</v>
      </c>
      <c r="J181" t="s">
        <v>178</v>
      </c>
      <c r="K181" t="s">
        <v>179</v>
      </c>
      <c r="L181" t="s">
        <v>256</v>
      </c>
      <c r="M181" t="s">
        <v>257</v>
      </c>
      <c r="O181">
        <v>45748</v>
      </c>
      <c r="P181">
        <v>46112</v>
      </c>
      <c r="R181" t="s">
        <v>258</v>
      </c>
      <c r="S181" t="s">
        <v>259</v>
      </c>
      <c r="T181" t="s">
        <v>260</v>
      </c>
      <c r="U181" t="s">
        <v>266</v>
      </c>
      <c r="V181" t="s">
        <v>604</v>
      </c>
      <c r="Y181" t="s">
        <v>52</v>
      </c>
      <c r="AB181" t="s">
        <v>605</v>
      </c>
      <c r="AC181" t="s">
        <v>605</v>
      </c>
      <c r="AD181" t="s">
        <v>606</v>
      </c>
      <c r="AE181" t="s">
        <v>607</v>
      </c>
    </row>
    <row r="182" spans="1:31">
      <c r="A182" t="s">
        <v>44</v>
      </c>
      <c r="B182" t="str">
        <f t="shared" si="2"/>
        <v>SedberghFY27Restore</v>
      </c>
      <c r="C182" t="s">
        <v>141</v>
      </c>
      <c r="D182" t="s">
        <v>98</v>
      </c>
      <c r="F182" t="s">
        <v>175</v>
      </c>
      <c r="G182">
        <v>0.05</v>
      </c>
      <c r="H182">
        <v>0</v>
      </c>
      <c r="I182" t="s">
        <v>220</v>
      </c>
      <c r="J182" t="s">
        <v>178</v>
      </c>
      <c r="K182" t="s">
        <v>179</v>
      </c>
      <c r="L182" t="s">
        <v>256</v>
      </c>
      <c r="M182" t="s">
        <v>257</v>
      </c>
      <c r="O182">
        <v>46113</v>
      </c>
      <c r="P182">
        <v>46477</v>
      </c>
      <c r="R182" t="s">
        <v>258</v>
      </c>
      <c r="S182" t="s">
        <v>259</v>
      </c>
      <c r="T182" t="s">
        <v>260</v>
      </c>
      <c r="U182" t="s">
        <v>267</v>
      </c>
      <c r="V182" t="s">
        <v>604</v>
      </c>
      <c r="Y182" t="s">
        <v>52</v>
      </c>
      <c r="AB182" t="s">
        <v>605</v>
      </c>
      <c r="AC182" t="s">
        <v>605</v>
      </c>
      <c r="AD182" t="s">
        <v>606</v>
      </c>
      <c r="AE182" t="s">
        <v>607</v>
      </c>
    </row>
    <row r="183" spans="1:31">
      <c r="A183" t="s">
        <v>44</v>
      </c>
      <c r="B183" t="str">
        <f t="shared" si="2"/>
        <v>SedberghFY28Restore</v>
      </c>
      <c r="C183" t="s">
        <v>141</v>
      </c>
      <c r="D183" t="s">
        <v>99</v>
      </c>
      <c r="F183" t="s">
        <v>175</v>
      </c>
      <c r="G183">
        <v>0.05</v>
      </c>
      <c r="H183">
        <v>0</v>
      </c>
      <c r="I183" t="s">
        <v>220</v>
      </c>
      <c r="J183" t="s">
        <v>178</v>
      </c>
      <c r="K183" t="s">
        <v>179</v>
      </c>
      <c r="L183" t="s">
        <v>256</v>
      </c>
      <c r="M183" t="s">
        <v>257</v>
      </c>
      <c r="O183">
        <v>46478</v>
      </c>
      <c r="P183">
        <v>46843</v>
      </c>
      <c r="R183" t="s">
        <v>258</v>
      </c>
      <c r="S183" t="s">
        <v>259</v>
      </c>
      <c r="T183" t="s">
        <v>260</v>
      </c>
      <c r="U183" t="s">
        <v>268</v>
      </c>
      <c r="V183" t="s">
        <v>604</v>
      </c>
      <c r="Y183" t="s">
        <v>52</v>
      </c>
      <c r="AB183" t="s">
        <v>605</v>
      </c>
      <c r="AC183" t="s">
        <v>605</v>
      </c>
      <c r="AD183" t="s">
        <v>606</v>
      </c>
      <c r="AE183" t="s">
        <v>607</v>
      </c>
    </row>
    <row r="184" spans="1:31">
      <c r="A184" t="s">
        <v>45</v>
      </c>
      <c r="B184" t="str">
        <f t="shared" si="2"/>
        <v>SettleW23/24Dynamic</v>
      </c>
      <c r="C184" t="s">
        <v>142</v>
      </c>
      <c r="D184" t="s">
        <v>49</v>
      </c>
      <c r="F184" t="s">
        <v>175</v>
      </c>
      <c r="G184">
        <v>0.05</v>
      </c>
      <c r="H184" t="s">
        <v>608</v>
      </c>
      <c r="I184" t="s">
        <v>609</v>
      </c>
      <c r="J184" t="s">
        <v>178</v>
      </c>
      <c r="K184" t="s">
        <v>179</v>
      </c>
      <c r="L184" t="s">
        <v>180</v>
      </c>
      <c r="M184" t="s">
        <v>181</v>
      </c>
      <c r="N184">
        <v>22</v>
      </c>
      <c r="O184">
        <v>45231</v>
      </c>
      <c r="P184">
        <v>45322</v>
      </c>
      <c r="Q184" t="s">
        <v>182</v>
      </c>
      <c r="R184" t="s">
        <v>545</v>
      </c>
      <c r="S184" t="s">
        <v>208</v>
      </c>
      <c r="T184" t="s">
        <v>185</v>
      </c>
      <c r="U184" t="s">
        <v>610</v>
      </c>
      <c r="V184" t="s">
        <v>611</v>
      </c>
      <c r="Y184" t="s">
        <v>53</v>
      </c>
      <c r="Z184" t="s">
        <v>547</v>
      </c>
      <c r="AA184" t="s">
        <v>211</v>
      </c>
      <c r="AB184" t="s">
        <v>612</v>
      </c>
      <c r="AC184" t="s">
        <v>613</v>
      </c>
      <c r="AD184" t="s">
        <v>614</v>
      </c>
      <c r="AE184" t="s">
        <v>615</v>
      </c>
    </row>
    <row r="185" spans="1:31">
      <c r="A185" t="s">
        <v>45</v>
      </c>
      <c r="B185" t="str">
        <f t="shared" si="2"/>
        <v>SettleW24/25Dynamic</v>
      </c>
      <c r="C185" t="s">
        <v>142</v>
      </c>
      <c r="D185" t="s">
        <v>88</v>
      </c>
      <c r="F185" t="s">
        <v>175</v>
      </c>
      <c r="G185">
        <v>0.05</v>
      </c>
      <c r="H185" t="s">
        <v>213</v>
      </c>
      <c r="I185" t="s">
        <v>616</v>
      </c>
      <c r="J185" t="s">
        <v>178</v>
      </c>
      <c r="K185" t="s">
        <v>179</v>
      </c>
      <c r="L185" t="s">
        <v>180</v>
      </c>
      <c r="M185" t="s">
        <v>196</v>
      </c>
      <c r="N185">
        <v>76</v>
      </c>
      <c r="O185">
        <v>45597</v>
      </c>
      <c r="P185">
        <v>45716</v>
      </c>
      <c r="Q185" t="s">
        <v>207</v>
      </c>
      <c r="R185" t="s">
        <v>270</v>
      </c>
      <c r="S185" t="s">
        <v>238</v>
      </c>
      <c r="T185" t="s">
        <v>200</v>
      </c>
      <c r="U185" t="s">
        <v>446</v>
      </c>
      <c r="V185" t="s">
        <v>617</v>
      </c>
      <c r="Y185" t="s">
        <v>53</v>
      </c>
      <c r="Z185" t="s">
        <v>274</v>
      </c>
      <c r="AA185" t="s">
        <v>241</v>
      </c>
      <c r="AB185" t="s">
        <v>612</v>
      </c>
      <c r="AC185" t="s">
        <v>613</v>
      </c>
      <c r="AD185" t="s">
        <v>614</v>
      </c>
      <c r="AE185" t="s">
        <v>615</v>
      </c>
    </row>
    <row r="186" spans="1:31">
      <c r="A186" t="s">
        <v>45</v>
      </c>
      <c r="B186" t="str">
        <f t="shared" si="2"/>
        <v>SettleW25/26Dynamic</v>
      </c>
      <c r="C186" t="s">
        <v>142</v>
      </c>
      <c r="D186" t="s">
        <v>90</v>
      </c>
      <c r="F186" t="s">
        <v>175</v>
      </c>
      <c r="G186">
        <v>0.05</v>
      </c>
      <c r="H186" t="s">
        <v>618</v>
      </c>
      <c r="I186" t="s">
        <v>619</v>
      </c>
      <c r="J186" t="s">
        <v>178</v>
      </c>
      <c r="K186" t="s">
        <v>179</v>
      </c>
      <c r="L186" t="s">
        <v>180</v>
      </c>
      <c r="M186" t="s">
        <v>196</v>
      </c>
      <c r="N186">
        <v>140</v>
      </c>
      <c r="O186">
        <v>45962</v>
      </c>
      <c r="P186">
        <v>46112</v>
      </c>
      <c r="Q186" t="s">
        <v>221</v>
      </c>
      <c r="R186" t="s">
        <v>475</v>
      </c>
      <c r="S186" t="s">
        <v>238</v>
      </c>
      <c r="T186" t="s">
        <v>200</v>
      </c>
      <c r="U186" t="s">
        <v>438</v>
      </c>
      <c r="V186" t="s">
        <v>225</v>
      </c>
      <c r="Y186" t="s">
        <v>53</v>
      </c>
      <c r="Z186" t="s">
        <v>478</v>
      </c>
      <c r="AA186" t="s">
        <v>241</v>
      </c>
      <c r="AB186" t="s">
        <v>612</v>
      </c>
      <c r="AC186" t="s">
        <v>613</v>
      </c>
      <c r="AD186" t="s">
        <v>614</v>
      </c>
      <c r="AE186" t="s">
        <v>615</v>
      </c>
    </row>
    <row r="187" spans="1:31">
      <c r="A187" t="s">
        <v>45</v>
      </c>
      <c r="B187" t="str">
        <f t="shared" si="2"/>
        <v>SettleW26/27Dynamic</v>
      </c>
      <c r="C187" t="s">
        <v>142</v>
      </c>
      <c r="D187" t="s">
        <v>92</v>
      </c>
      <c r="F187" t="s">
        <v>175</v>
      </c>
      <c r="G187">
        <v>0.05</v>
      </c>
      <c r="H187" t="s">
        <v>620</v>
      </c>
      <c r="I187" t="s">
        <v>220</v>
      </c>
      <c r="J187" t="s">
        <v>178</v>
      </c>
      <c r="K187" t="s">
        <v>179</v>
      </c>
      <c r="L187" t="s">
        <v>180</v>
      </c>
      <c r="M187" t="s">
        <v>196</v>
      </c>
      <c r="N187">
        <v>269</v>
      </c>
      <c r="O187">
        <v>46327</v>
      </c>
      <c r="P187">
        <v>46477</v>
      </c>
      <c r="Q187" t="s">
        <v>237</v>
      </c>
      <c r="R187" t="s">
        <v>475</v>
      </c>
      <c r="S187" t="s">
        <v>238</v>
      </c>
      <c r="T187" t="s">
        <v>200</v>
      </c>
      <c r="U187" t="s">
        <v>457</v>
      </c>
      <c r="V187" t="s">
        <v>240</v>
      </c>
      <c r="Y187" t="s">
        <v>53</v>
      </c>
      <c r="Z187" t="s">
        <v>478</v>
      </c>
      <c r="AA187" t="s">
        <v>241</v>
      </c>
      <c r="AB187" t="s">
        <v>612</v>
      </c>
      <c r="AC187" t="s">
        <v>613</v>
      </c>
      <c r="AD187" t="s">
        <v>614</v>
      </c>
      <c r="AE187" t="s">
        <v>615</v>
      </c>
    </row>
    <row r="188" spans="1:31">
      <c r="A188" t="s">
        <v>45</v>
      </c>
      <c r="B188" t="str">
        <f t="shared" si="2"/>
        <v>SettleW27/28Dynamic</v>
      </c>
      <c r="C188" t="s">
        <v>142</v>
      </c>
      <c r="D188" t="s">
        <v>94</v>
      </c>
      <c r="F188" t="s">
        <v>175</v>
      </c>
      <c r="G188">
        <v>0.05</v>
      </c>
      <c r="H188" t="s">
        <v>621</v>
      </c>
      <c r="I188" t="s">
        <v>220</v>
      </c>
      <c r="J188" t="s">
        <v>178</v>
      </c>
      <c r="K188" t="s">
        <v>179</v>
      </c>
      <c r="L188" t="s">
        <v>180</v>
      </c>
      <c r="M188" t="s">
        <v>196</v>
      </c>
      <c r="N188">
        <v>441</v>
      </c>
      <c r="O188">
        <v>46692</v>
      </c>
      <c r="P188">
        <v>46812</v>
      </c>
      <c r="Q188" t="s">
        <v>250</v>
      </c>
      <c r="R188" t="s">
        <v>198</v>
      </c>
      <c r="S188" t="s">
        <v>238</v>
      </c>
      <c r="T188" t="s">
        <v>200</v>
      </c>
      <c r="U188" t="s">
        <v>622</v>
      </c>
      <c r="V188" t="s">
        <v>334</v>
      </c>
      <c r="Y188" t="s">
        <v>53</v>
      </c>
      <c r="Z188" t="s">
        <v>202</v>
      </c>
      <c r="AA188" t="s">
        <v>241</v>
      </c>
      <c r="AB188" t="s">
        <v>612</v>
      </c>
      <c r="AC188" t="s">
        <v>613</v>
      </c>
      <c r="AD188" t="s">
        <v>614</v>
      </c>
      <c r="AE188" t="s">
        <v>615</v>
      </c>
    </row>
    <row r="189" spans="1:31">
      <c r="A189" t="s">
        <v>45</v>
      </c>
      <c r="B189" t="str">
        <f t="shared" si="2"/>
        <v>SettleFY24Restore</v>
      </c>
      <c r="C189" t="s">
        <v>143</v>
      </c>
      <c r="D189" t="s">
        <v>95</v>
      </c>
      <c r="F189" t="s">
        <v>175</v>
      </c>
      <c r="G189">
        <v>0.05</v>
      </c>
      <c r="H189">
        <v>0</v>
      </c>
      <c r="I189" t="s">
        <v>220</v>
      </c>
      <c r="J189" t="s">
        <v>178</v>
      </c>
      <c r="K189" t="s">
        <v>179</v>
      </c>
      <c r="L189" t="s">
        <v>256</v>
      </c>
      <c r="M189" t="s">
        <v>257</v>
      </c>
      <c r="O189">
        <v>45017</v>
      </c>
      <c r="P189">
        <v>45382</v>
      </c>
      <c r="R189" t="s">
        <v>258</v>
      </c>
      <c r="S189" t="s">
        <v>259</v>
      </c>
      <c r="T189" t="s">
        <v>260</v>
      </c>
      <c r="U189" t="s">
        <v>261</v>
      </c>
      <c r="V189" t="s">
        <v>623</v>
      </c>
      <c r="Y189" t="s">
        <v>52</v>
      </c>
      <c r="AB189" t="s">
        <v>624</v>
      </c>
      <c r="AC189" t="s">
        <v>624</v>
      </c>
      <c r="AD189" t="s">
        <v>614</v>
      </c>
      <c r="AE189" t="s">
        <v>625</v>
      </c>
    </row>
    <row r="190" spans="1:31">
      <c r="A190" t="s">
        <v>45</v>
      </c>
      <c r="B190" t="str">
        <f t="shared" si="2"/>
        <v>SettleFY25Restore</v>
      </c>
      <c r="C190" t="s">
        <v>143</v>
      </c>
      <c r="D190" t="s">
        <v>96</v>
      </c>
      <c r="F190" t="s">
        <v>175</v>
      </c>
      <c r="G190">
        <v>0.05</v>
      </c>
      <c r="H190">
        <v>0</v>
      </c>
      <c r="I190" t="s">
        <v>220</v>
      </c>
      <c r="J190" t="s">
        <v>178</v>
      </c>
      <c r="K190" t="s">
        <v>179</v>
      </c>
      <c r="L190" t="s">
        <v>256</v>
      </c>
      <c r="M190" t="s">
        <v>257</v>
      </c>
      <c r="O190">
        <v>45383</v>
      </c>
      <c r="P190">
        <v>45747</v>
      </c>
      <c r="R190" t="s">
        <v>258</v>
      </c>
      <c r="S190" t="s">
        <v>259</v>
      </c>
      <c r="T190" t="s">
        <v>260</v>
      </c>
      <c r="U190" t="s">
        <v>265</v>
      </c>
      <c r="V190" t="s">
        <v>623</v>
      </c>
      <c r="Y190" t="s">
        <v>52</v>
      </c>
      <c r="AB190" t="s">
        <v>624</v>
      </c>
      <c r="AC190" t="s">
        <v>624</v>
      </c>
      <c r="AD190" t="s">
        <v>614</v>
      </c>
      <c r="AE190" t="s">
        <v>625</v>
      </c>
    </row>
    <row r="191" spans="1:31">
      <c r="A191" t="s">
        <v>45</v>
      </c>
      <c r="B191" t="str">
        <f t="shared" si="2"/>
        <v>SettleFY26Restore</v>
      </c>
      <c r="C191" t="s">
        <v>143</v>
      </c>
      <c r="D191" t="s">
        <v>97</v>
      </c>
      <c r="F191" t="s">
        <v>175</v>
      </c>
      <c r="G191">
        <v>0.05</v>
      </c>
      <c r="H191">
        <v>0</v>
      </c>
      <c r="I191" t="s">
        <v>220</v>
      </c>
      <c r="J191" t="s">
        <v>178</v>
      </c>
      <c r="K191" t="s">
        <v>179</v>
      </c>
      <c r="L191" t="s">
        <v>256</v>
      </c>
      <c r="M191" t="s">
        <v>257</v>
      </c>
      <c r="O191">
        <v>45748</v>
      </c>
      <c r="P191">
        <v>46112</v>
      </c>
      <c r="R191" t="s">
        <v>258</v>
      </c>
      <c r="S191" t="s">
        <v>259</v>
      </c>
      <c r="T191" t="s">
        <v>260</v>
      </c>
      <c r="U191" t="s">
        <v>266</v>
      </c>
      <c r="V191" t="s">
        <v>623</v>
      </c>
      <c r="Y191" t="s">
        <v>52</v>
      </c>
      <c r="AB191" t="s">
        <v>624</v>
      </c>
      <c r="AC191" t="s">
        <v>624</v>
      </c>
      <c r="AD191" t="s">
        <v>614</v>
      </c>
      <c r="AE191" t="s">
        <v>625</v>
      </c>
    </row>
    <row r="192" spans="1:31">
      <c r="A192" t="s">
        <v>45</v>
      </c>
      <c r="B192" t="str">
        <f t="shared" si="2"/>
        <v>SettleFY27Restore</v>
      </c>
      <c r="C192" t="s">
        <v>143</v>
      </c>
      <c r="D192" t="s">
        <v>98</v>
      </c>
      <c r="F192" t="s">
        <v>175</v>
      </c>
      <c r="G192">
        <v>0.05</v>
      </c>
      <c r="H192">
        <v>0</v>
      </c>
      <c r="I192" t="s">
        <v>220</v>
      </c>
      <c r="J192" t="s">
        <v>178</v>
      </c>
      <c r="K192" t="s">
        <v>179</v>
      </c>
      <c r="L192" t="s">
        <v>256</v>
      </c>
      <c r="M192" t="s">
        <v>257</v>
      </c>
      <c r="O192">
        <v>46113</v>
      </c>
      <c r="P192">
        <v>46477</v>
      </c>
      <c r="R192" t="s">
        <v>258</v>
      </c>
      <c r="S192" t="s">
        <v>259</v>
      </c>
      <c r="T192" t="s">
        <v>260</v>
      </c>
      <c r="U192" t="s">
        <v>267</v>
      </c>
      <c r="V192" t="s">
        <v>623</v>
      </c>
      <c r="Y192" t="s">
        <v>52</v>
      </c>
      <c r="AB192" t="s">
        <v>624</v>
      </c>
      <c r="AC192" t="s">
        <v>624</v>
      </c>
      <c r="AD192" t="s">
        <v>614</v>
      </c>
      <c r="AE192" t="s">
        <v>625</v>
      </c>
    </row>
    <row r="193" spans="1:31">
      <c r="A193" t="s">
        <v>45</v>
      </c>
      <c r="B193" t="str">
        <f t="shared" si="2"/>
        <v>SettleFY28Restore</v>
      </c>
      <c r="C193" t="s">
        <v>143</v>
      </c>
      <c r="D193" t="s">
        <v>99</v>
      </c>
      <c r="F193" t="s">
        <v>175</v>
      </c>
      <c r="G193">
        <v>0.05</v>
      </c>
      <c r="H193">
        <v>0</v>
      </c>
      <c r="I193" t="s">
        <v>220</v>
      </c>
      <c r="J193" t="s">
        <v>178</v>
      </c>
      <c r="K193" t="s">
        <v>179</v>
      </c>
      <c r="L193" t="s">
        <v>256</v>
      </c>
      <c r="M193" t="s">
        <v>257</v>
      </c>
      <c r="O193">
        <v>46478</v>
      </c>
      <c r="P193">
        <v>46843</v>
      </c>
      <c r="R193" t="s">
        <v>258</v>
      </c>
      <c r="S193" t="s">
        <v>259</v>
      </c>
      <c r="T193" t="s">
        <v>260</v>
      </c>
      <c r="U193" t="s">
        <v>268</v>
      </c>
      <c r="V193" t="s">
        <v>623</v>
      </c>
      <c r="Y193" t="s">
        <v>52</v>
      </c>
      <c r="AB193" t="s">
        <v>624</v>
      </c>
      <c r="AC193" t="s">
        <v>624</v>
      </c>
      <c r="AD193" t="s">
        <v>614</v>
      </c>
      <c r="AE193" t="s">
        <v>625</v>
      </c>
    </row>
    <row r="194" spans="1:31">
      <c r="A194" t="s">
        <v>86</v>
      </c>
      <c r="B194" t="str">
        <f t="shared" si="2"/>
        <v>Victoria ParkS25Dynamic</v>
      </c>
      <c r="C194" t="s">
        <v>144</v>
      </c>
      <c r="D194" t="s">
        <v>89</v>
      </c>
      <c r="F194" t="s">
        <v>175</v>
      </c>
      <c r="G194">
        <v>0.05</v>
      </c>
      <c r="H194" t="s">
        <v>314</v>
      </c>
      <c r="I194" t="s">
        <v>195</v>
      </c>
      <c r="J194" t="s">
        <v>178</v>
      </c>
      <c r="K194" t="s">
        <v>179</v>
      </c>
      <c r="L194" t="s">
        <v>180</v>
      </c>
      <c r="M194" t="s">
        <v>181</v>
      </c>
      <c r="N194">
        <v>35</v>
      </c>
      <c r="O194">
        <v>45748</v>
      </c>
      <c r="P194">
        <v>45930</v>
      </c>
      <c r="Q194" t="s">
        <v>215</v>
      </c>
      <c r="R194" t="s">
        <v>280</v>
      </c>
      <c r="S194" t="s">
        <v>232</v>
      </c>
      <c r="T194" t="s">
        <v>185</v>
      </c>
      <c r="U194" t="s">
        <v>216</v>
      </c>
      <c r="V194" t="s">
        <v>626</v>
      </c>
      <c r="Y194" t="s">
        <v>53</v>
      </c>
      <c r="Z194" t="s">
        <v>258</v>
      </c>
      <c r="AA194" t="s">
        <v>234</v>
      </c>
      <c r="AB194" t="s">
        <v>627</v>
      </c>
      <c r="AC194" t="s">
        <v>628</v>
      </c>
      <c r="AD194" t="s">
        <v>629</v>
      </c>
      <c r="AE194" t="s">
        <v>630</v>
      </c>
    </row>
    <row r="195" spans="1:31">
      <c r="A195" t="s">
        <v>86</v>
      </c>
      <c r="B195" t="str">
        <f t="shared" ref="B195:B218" si="3">CONCATENATE(A195,D195,Y195)</f>
        <v>Victoria ParkS26Dynamic</v>
      </c>
      <c r="C195" t="s">
        <v>144</v>
      </c>
      <c r="D195" t="s">
        <v>91</v>
      </c>
      <c r="F195" t="s">
        <v>175</v>
      </c>
      <c r="G195">
        <v>0.05</v>
      </c>
      <c r="H195" t="s">
        <v>631</v>
      </c>
      <c r="I195" t="s">
        <v>230</v>
      </c>
      <c r="J195" t="s">
        <v>178</v>
      </c>
      <c r="K195" t="s">
        <v>179</v>
      </c>
      <c r="L195" t="s">
        <v>180</v>
      </c>
      <c r="M195" t="s">
        <v>196</v>
      </c>
      <c r="N195">
        <v>185</v>
      </c>
      <c r="O195">
        <v>46113</v>
      </c>
      <c r="P195">
        <v>46295</v>
      </c>
      <c r="Q195" t="s">
        <v>231</v>
      </c>
      <c r="R195" t="s">
        <v>280</v>
      </c>
      <c r="S195" t="s">
        <v>632</v>
      </c>
      <c r="T195" t="s">
        <v>200</v>
      </c>
      <c r="U195" t="s">
        <v>233</v>
      </c>
      <c r="V195" t="s">
        <v>633</v>
      </c>
      <c r="Y195" t="s">
        <v>53</v>
      </c>
      <c r="Z195" t="s">
        <v>258</v>
      </c>
      <c r="AA195" t="s">
        <v>634</v>
      </c>
      <c r="AB195" t="s">
        <v>627</v>
      </c>
      <c r="AC195" t="s">
        <v>635</v>
      </c>
      <c r="AD195" t="s">
        <v>629</v>
      </c>
      <c r="AE195" t="s">
        <v>630</v>
      </c>
    </row>
    <row r="196" spans="1:31">
      <c r="A196" t="s">
        <v>86</v>
      </c>
      <c r="B196" t="str">
        <f t="shared" si="3"/>
        <v>Victoria ParkW26/27Dynamic</v>
      </c>
      <c r="C196" t="s">
        <v>144</v>
      </c>
      <c r="D196" t="s">
        <v>92</v>
      </c>
      <c r="F196" t="s">
        <v>175</v>
      </c>
      <c r="G196">
        <v>0.05</v>
      </c>
      <c r="H196" t="s">
        <v>636</v>
      </c>
      <c r="I196" t="s">
        <v>230</v>
      </c>
      <c r="J196" t="s">
        <v>178</v>
      </c>
      <c r="K196" t="s">
        <v>179</v>
      </c>
      <c r="L196" t="s">
        <v>180</v>
      </c>
      <c r="M196" t="s">
        <v>196</v>
      </c>
      <c r="N196">
        <v>45</v>
      </c>
      <c r="O196">
        <v>46296</v>
      </c>
      <c r="P196">
        <v>46446</v>
      </c>
      <c r="Q196" t="s">
        <v>237</v>
      </c>
      <c r="R196" t="s">
        <v>270</v>
      </c>
      <c r="S196" t="s">
        <v>184</v>
      </c>
      <c r="T196" t="s">
        <v>200</v>
      </c>
      <c r="U196" t="s">
        <v>637</v>
      </c>
      <c r="V196" t="s">
        <v>638</v>
      </c>
      <c r="Y196" t="s">
        <v>53</v>
      </c>
      <c r="Z196" t="s">
        <v>274</v>
      </c>
      <c r="AA196" t="s">
        <v>189</v>
      </c>
      <c r="AB196" t="s">
        <v>627</v>
      </c>
      <c r="AC196" t="s">
        <v>639</v>
      </c>
      <c r="AD196" t="s">
        <v>629</v>
      </c>
      <c r="AE196" t="s">
        <v>630</v>
      </c>
    </row>
    <row r="197" spans="1:31">
      <c r="A197" t="s">
        <v>86</v>
      </c>
      <c r="B197" t="str">
        <f t="shared" si="3"/>
        <v>Victoria ParkS27Dynamic</v>
      </c>
      <c r="C197" t="s">
        <v>144</v>
      </c>
      <c r="D197" t="s">
        <v>93</v>
      </c>
      <c r="F197" t="s">
        <v>175</v>
      </c>
      <c r="G197">
        <v>0.05</v>
      </c>
      <c r="H197" t="s">
        <v>640</v>
      </c>
      <c r="I197" t="s">
        <v>641</v>
      </c>
      <c r="J197" t="s">
        <v>178</v>
      </c>
      <c r="K197" t="s">
        <v>179</v>
      </c>
      <c r="L197" t="s">
        <v>180</v>
      </c>
      <c r="M197" t="s">
        <v>196</v>
      </c>
      <c r="N197">
        <v>558</v>
      </c>
      <c r="O197">
        <v>46478</v>
      </c>
      <c r="P197">
        <v>46660</v>
      </c>
      <c r="Q197" t="s">
        <v>245</v>
      </c>
      <c r="R197" t="s">
        <v>183</v>
      </c>
      <c r="S197" t="s">
        <v>223</v>
      </c>
      <c r="T197" t="s">
        <v>200</v>
      </c>
      <c r="U197" t="s">
        <v>246</v>
      </c>
      <c r="V197" t="s">
        <v>642</v>
      </c>
      <c r="Y197" t="s">
        <v>53</v>
      </c>
      <c r="Z197" t="s">
        <v>188</v>
      </c>
      <c r="AA197" t="s">
        <v>227</v>
      </c>
      <c r="AB197" t="s">
        <v>627</v>
      </c>
      <c r="AC197" t="s">
        <v>643</v>
      </c>
      <c r="AD197" t="s">
        <v>629</v>
      </c>
      <c r="AE197" t="s">
        <v>630</v>
      </c>
    </row>
    <row r="198" spans="1:31">
      <c r="A198" t="s">
        <v>86</v>
      </c>
      <c r="B198" t="str">
        <f t="shared" si="3"/>
        <v>Victoria ParkW27/28Dynamic</v>
      </c>
      <c r="C198" t="s">
        <v>144</v>
      </c>
      <c r="D198" t="s">
        <v>94</v>
      </c>
      <c r="F198" t="s">
        <v>175</v>
      </c>
      <c r="G198">
        <v>0.05</v>
      </c>
      <c r="H198" t="s">
        <v>644</v>
      </c>
      <c r="I198" t="s">
        <v>645</v>
      </c>
      <c r="J198" t="s">
        <v>178</v>
      </c>
      <c r="K198" t="s">
        <v>179</v>
      </c>
      <c r="L198" t="s">
        <v>180</v>
      </c>
      <c r="M198" t="s">
        <v>196</v>
      </c>
      <c r="N198">
        <v>1128</v>
      </c>
      <c r="O198">
        <v>46661</v>
      </c>
      <c r="P198">
        <v>46843</v>
      </c>
      <c r="Q198" t="s">
        <v>250</v>
      </c>
      <c r="R198" t="s">
        <v>280</v>
      </c>
      <c r="S198" t="s">
        <v>223</v>
      </c>
      <c r="T198" t="s">
        <v>200</v>
      </c>
      <c r="U198" t="s">
        <v>252</v>
      </c>
      <c r="V198" t="s">
        <v>646</v>
      </c>
      <c r="Y198" t="s">
        <v>53</v>
      </c>
      <c r="Z198" t="s">
        <v>258</v>
      </c>
      <c r="AA198" t="s">
        <v>227</v>
      </c>
      <c r="AB198" t="s">
        <v>627</v>
      </c>
      <c r="AC198" t="s">
        <v>647</v>
      </c>
      <c r="AD198" t="s">
        <v>629</v>
      </c>
      <c r="AE198" t="s">
        <v>630</v>
      </c>
    </row>
    <row r="199" spans="1:31">
      <c r="A199" t="s">
        <v>46</v>
      </c>
      <c r="B199" t="str">
        <f t="shared" si="3"/>
        <v>WigtonW23/24Restore</v>
      </c>
      <c r="C199" t="s">
        <v>146</v>
      </c>
      <c r="D199" t="s">
        <v>49</v>
      </c>
      <c r="F199" t="s">
        <v>175</v>
      </c>
      <c r="G199">
        <v>0.05</v>
      </c>
      <c r="H199">
        <v>0</v>
      </c>
      <c r="I199" t="s">
        <v>220</v>
      </c>
      <c r="J199" t="s">
        <v>178</v>
      </c>
      <c r="K199" t="s">
        <v>179</v>
      </c>
      <c r="L199" t="s">
        <v>256</v>
      </c>
      <c r="M199" t="s">
        <v>257</v>
      </c>
      <c r="N199">
        <v>1499</v>
      </c>
      <c r="O199">
        <v>45200</v>
      </c>
      <c r="P199">
        <v>45382</v>
      </c>
      <c r="Q199" t="s">
        <v>182</v>
      </c>
      <c r="R199" t="s">
        <v>280</v>
      </c>
      <c r="S199" t="s">
        <v>281</v>
      </c>
      <c r="T199" t="s">
        <v>260</v>
      </c>
      <c r="U199" t="s">
        <v>186</v>
      </c>
      <c r="V199" t="s">
        <v>648</v>
      </c>
      <c r="W199" t="s">
        <v>283</v>
      </c>
      <c r="Y199" t="s">
        <v>52</v>
      </c>
      <c r="Z199" t="s">
        <v>258</v>
      </c>
      <c r="AA199" t="s">
        <v>259</v>
      </c>
      <c r="AB199" t="s">
        <v>649</v>
      </c>
      <c r="AC199" t="s">
        <v>649</v>
      </c>
      <c r="AD199" t="s">
        <v>650</v>
      </c>
      <c r="AE199" t="s">
        <v>651</v>
      </c>
    </row>
    <row r="200" spans="1:31">
      <c r="A200" t="s">
        <v>46</v>
      </c>
      <c r="B200" t="str">
        <f t="shared" si="3"/>
        <v>WigtonW23/24Secure</v>
      </c>
      <c r="C200" t="s">
        <v>147</v>
      </c>
      <c r="D200" t="s">
        <v>49</v>
      </c>
      <c r="F200" t="s">
        <v>175</v>
      </c>
      <c r="G200">
        <v>0.05</v>
      </c>
      <c r="H200" t="s">
        <v>652</v>
      </c>
      <c r="I200" t="s">
        <v>220</v>
      </c>
      <c r="J200" t="s">
        <v>178</v>
      </c>
      <c r="K200" t="s">
        <v>179</v>
      </c>
      <c r="L200" t="s">
        <v>256</v>
      </c>
      <c r="M200" t="s">
        <v>257</v>
      </c>
      <c r="N200">
        <v>1499</v>
      </c>
      <c r="O200">
        <v>45200</v>
      </c>
      <c r="P200">
        <v>45382</v>
      </c>
      <c r="Q200" t="s">
        <v>182</v>
      </c>
      <c r="R200" t="s">
        <v>280</v>
      </c>
      <c r="S200" t="s">
        <v>401</v>
      </c>
      <c r="T200" t="s">
        <v>260</v>
      </c>
      <c r="U200" t="s">
        <v>186</v>
      </c>
      <c r="V200" t="s">
        <v>293</v>
      </c>
      <c r="Y200" t="s">
        <v>50</v>
      </c>
      <c r="Z200" t="s">
        <v>258</v>
      </c>
      <c r="AA200" t="s">
        <v>403</v>
      </c>
      <c r="AB200" t="s">
        <v>653</v>
      </c>
      <c r="AC200" t="s">
        <v>654</v>
      </c>
      <c r="AD200" t="s">
        <v>650</v>
      </c>
      <c r="AE200" t="s">
        <v>655</v>
      </c>
    </row>
    <row r="201" spans="1:31">
      <c r="A201" t="s">
        <v>46</v>
      </c>
      <c r="B201" t="str">
        <f t="shared" si="3"/>
        <v>WigtonS24Dynamic</v>
      </c>
      <c r="C201" t="s">
        <v>145</v>
      </c>
      <c r="D201" t="s">
        <v>87</v>
      </c>
      <c r="F201" t="s">
        <v>175</v>
      </c>
      <c r="G201">
        <v>0.05</v>
      </c>
      <c r="H201" t="s">
        <v>656</v>
      </c>
      <c r="I201" t="s">
        <v>220</v>
      </c>
      <c r="J201" t="s">
        <v>178</v>
      </c>
      <c r="K201" t="s">
        <v>179</v>
      </c>
      <c r="L201" t="s">
        <v>180</v>
      </c>
      <c r="M201" t="s">
        <v>196</v>
      </c>
      <c r="N201">
        <v>604</v>
      </c>
      <c r="O201">
        <v>45383</v>
      </c>
      <c r="P201">
        <v>45565</v>
      </c>
      <c r="Q201" t="s">
        <v>197</v>
      </c>
      <c r="R201" t="s">
        <v>280</v>
      </c>
      <c r="S201" t="s">
        <v>257</v>
      </c>
      <c r="T201" t="s">
        <v>200</v>
      </c>
      <c r="U201" t="s">
        <v>201</v>
      </c>
      <c r="V201" t="s">
        <v>657</v>
      </c>
      <c r="Y201" t="s">
        <v>53</v>
      </c>
      <c r="Z201" t="s">
        <v>258</v>
      </c>
      <c r="AA201" t="s">
        <v>526</v>
      </c>
      <c r="AB201" t="s">
        <v>653</v>
      </c>
      <c r="AC201" t="s">
        <v>658</v>
      </c>
      <c r="AD201" t="s">
        <v>650</v>
      </c>
      <c r="AE201" t="s">
        <v>659</v>
      </c>
    </row>
    <row r="202" spans="1:31">
      <c r="A202" t="s">
        <v>46</v>
      </c>
      <c r="B202" t="str">
        <f t="shared" si="3"/>
        <v>WigtonW24/25Restore</v>
      </c>
      <c r="C202" t="s">
        <v>146</v>
      </c>
      <c r="D202" t="s">
        <v>88</v>
      </c>
      <c r="F202" t="s">
        <v>175</v>
      </c>
      <c r="G202">
        <v>0.05</v>
      </c>
      <c r="H202">
        <v>0</v>
      </c>
      <c r="I202" t="s">
        <v>220</v>
      </c>
      <c r="J202" t="s">
        <v>178</v>
      </c>
      <c r="K202" t="s">
        <v>179</v>
      </c>
      <c r="L202" t="s">
        <v>256</v>
      </c>
      <c r="M202" t="s">
        <v>257</v>
      </c>
      <c r="N202">
        <v>1922</v>
      </c>
      <c r="O202">
        <v>45566</v>
      </c>
      <c r="P202">
        <v>45747</v>
      </c>
      <c r="Q202" t="s">
        <v>207</v>
      </c>
      <c r="R202" t="s">
        <v>280</v>
      </c>
      <c r="S202" t="s">
        <v>281</v>
      </c>
      <c r="T202" t="s">
        <v>260</v>
      </c>
      <c r="U202" t="s">
        <v>209</v>
      </c>
      <c r="V202" t="s">
        <v>648</v>
      </c>
      <c r="W202" t="s">
        <v>283</v>
      </c>
      <c r="Y202" t="s">
        <v>52</v>
      </c>
      <c r="Z202" t="s">
        <v>258</v>
      </c>
      <c r="AA202" t="s">
        <v>259</v>
      </c>
      <c r="AB202" t="s">
        <v>649</v>
      </c>
      <c r="AC202" t="s">
        <v>649</v>
      </c>
      <c r="AD202" t="s">
        <v>650</v>
      </c>
      <c r="AE202" t="s">
        <v>651</v>
      </c>
    </row>
    <row r="203" spans="1:31">
      <c r="A203" t="s">
        <v>46</v>
      </c>
      <c r="B203" t="str">
        <f t="shared" si="3"/>
        <v>WigtonW24/25Secure</v>
      </c>
      <c r="C203" t="s">
        <v>147</v>
      </c>
      <c r="D203" t="s">
        <v>88</v>
      </c>
      <c r="F203" t="s">
        <v>175</v>
      </c>
      <c r="G203">
        <v>0.05</v>
      </c>
      <c r="H203" t="s">
        <v>660</v>
      </c>
      <c r="I203" t="s">
        <v>220</v>
      </c>
      <c r="J203" t="s">
        <v>178</v>
      </c>
      <c r="K203" t="s">
        <v>179</v>
      </c>
      <c r="L203" t="s">
        <v>256</v>
      </c>
      <c r="M203" t="s">
        <v>257</v>
      </c>
      <c r="N203">
        <v>1922</v>
      </c>
      <c r="O203">
        <v>45566</v>
      </c>
      <c r="P203">
        <v>45747</v>
      </c>
      <c r="Q203" t="s">
        <v>207</v>
      </c>
      <c r="R203" t="s">
        <v>198</v>
      </c>
      <c r="S203" t="s">
        <v>336</v>
      </c>
      <c r="T203" t="s">
        <v>260</v>
      </c>
      <c r="U203" t="s">
        <v>209</v>
      </c>
      <c r="V203" t="s">
        <v>661</v>
      </c>
      <c r="Y203" t="s">
        <v>50</v>
      </c>
      <c r="Z203" t="s">
        <v>202</v>
      </c>
      <c r="AA203" t="s">
        <v>338</v>
      </c>
      <c r="AB203" t="s">
        <v>653</v>
      </c>
      <c r="AC203" t="s">
        <v>662</v>
      </c>
      <c r="AD203" t="s">
        <v>650</v>
      </c>
      <c r="AE203" t="s">
        <v>655</v>
      </c>
    </row>
    <row r="204" spans="1:31">
      <c r="A204" t="s">
        <v>46</v>
      </c>
      <c r="B204" t="str">
        <f t="shared" si="3"/>
        <v>WigtonS25Dynamic</v>
      </c>
      <c r="C204" t="s">
        <v>145</v>
      </c>
      <c r="D204" t="s">
        <v>89</v>
      </c>
      <c r="F204" t="s">
        <v>175</v>
      </c>
      <c r="G204">
        <v>0.05</v>
      </c>
      <c r="H204" t="s">
        <v>663</v>
      </c>
      <c r="I204" t="s">
        <v>220</v>
      </c>
      <c r="J204" t="s">
        <v>178</v>
      </c>
      <c r="K204" t="s">
        <v>179</v>
      </c>
      <c r="L204" t="s">
        <v>180</v>
      </c>
      <c r="M204" t="s">
        <v>196</v>
      </c>
      <c r="N204">
        <v>874</v>
      </c>
      <c r="O204">
        <v>45748</v>
      </c>
      <c r="P204">
        <v>45930</v>
      </c>
      <c r="Q204" t="s">
        <v>215</v>
      </c>
      <c r="R204" t="s">
        <v>280</v>
      </c>
      <c r="S204" t="s">
        <v>257</v>
      </c>
      <c r="T204" t="s">
        <v>200</v>
      </c>
      <c r="U204" t="s">
        <v>216</v>
      </c>
      <c r="V204" t="s">
        <v>664</v>
      </c>
      <c r="Y204" t="s">
        <v>53</v>
      </c>
      <c r="Z204" t="s">
        <v>258</v>
      </c>
      <c r="AA204" t="s">
        <v>526</v>
      </c>
      <c r="AB204" t="s">
        <v>653</v>
      </c>
      <c r="AC204" t="s">
        <v>665</v>
      </c>
      <c r="AD204" t="s">
        <v>650</v>
      </c>
      <c r="AE204" t="s">
        <v>659</v>
      </c>
    </row>
    <row r="205" spans="1:31">
      <c r="A205" t="s">
        <v>46</v>
      </c>
      <c r="B205" t="str">
        <f t="shared" si="3"/>
        <v>WigtonW25/26Restore</v>
      </c>
      <c r="C205" t="s">
        <v>146</v>
      </c>
      <c r="D205" t="s">
        <v>90</v>
      </c>
      <c r="F205" t="s">
        <v>175</v>
      </c>
      <c r="G205">
        <v>0.05</v>
      </c>
      <c r="H205">
        <v>0</v>
      </c>
      <c r="I205" t="s">
        <v>220</v>
      </c>
      <c r="J205" t="s">
        <v>178</v>
      </c>
      <c r="K205" t="s">
        <v>179</v>
      </c>
      <c r="L205" t="s">
        <v>256</v>
      </c>
      <c r="M205" t="s">
        <v>257</v>
      </c>
      <c r="N205">
        <v>2204</v>
      </c>
      <c r="O205">
        <v>45931</v>
      </c>
      <c r="P205">
        <v>46112</v>
      </c>
      <c r="Q205" t="s">
        <v>221</v>
      </c>
      <c r="R205" t="s">
        <v>280</v>
      </c>
      <c r="S205" t="s">
        <v>281</v>
      </c>
      <c r="T205" t="s">
        <v>260</v>
      </c>
      <c r="U205" t="s">
        <v>224</v>
      </c>
      <c r="V205" t="s">
        <v>648</v>
      </c>
      <c r="W205" t="s">
        <v>283</v>
      </c>
      <c r="Y205" t="s">
        <v>52</v>
      </c>
      <c r="Z205" t="s">
        <v>258</v>
      </c>
      <c r="AA205" t="s">
        <v>259</v>
      </c>
      <c r="AB205" t="s">
        <v>649</v>
      </c>
      <c r="AC205" t="s">
        <v>649</v>
      </c>
      <c r="AD205" t="s">
        <v>650</v>
      </c>
      <c r="AE205" t="s">
        <v>651</v>
      </c>
    </row>
    <row r="206" spans="1:31">
      <c r="A206" t="s">
        <v>46</v>
      </c>
      <c r="B206" t="str">
        <f t="shared" si="3"/>
        <v>WigtonW25/26Secure</v>
      </c>
      <c r="C206" t="s">
        <v>147</v>
      </c>
      <c r="D206" t="s">
        <v>90</v>
      </c>
      <c r="F206" t="s">
        <v>175</v>
      </c>
      <c r="G206">
        <v>0.05</v>
      </c>
      <c r="H206" t="s">
        <v>666</v>
      </c>
      <c r="I206" t="s">
        <v>220</v>
      </c>
      <c r="J206" t="s">
        <v>178</v>
      </c>
      <c r="K206" t="s">
        <v>179</v>
      </c>
      <c r="L206" t="s">
        <v>256</v>
      </c>
      <c r="M206" t="s">
        <v>257</v>
      </c>
      <c r="N206">
        <v>2204</v>
      </c>
      <c r="O206">
        <v>45931</v>
      </c>
      <c r="P206">
        <v>46112</v>
      </c>
      <c r="Q206" t="s">
        <v>221</v>
      </c>
      <c r="R206" t="s">
        <v>198</v>
      </c>
      <c r="S206" t="s">
        <v>336</v>
      </c>
      <c r="T206" t="s">
        <v>260</v>
      </c>
      <c r="U206" t="s">
        <v>224</v>
      </c>
      <c r="V206" t="s">
        <v>667</v>
      </c>
      <c r="Y206" t="s">
        <v>50</v>
      </c>
      <c r="Z206" t="s">
        <v>202</v>
      </c>
      <c r="AA206" t="s">
        <v>338</v>
      </c>
      <c r="AB206" t="s">
        <v>653</v>
      </c>
      <c r="AC206" t="s">
        <v>668</v>
      </c>
      <c r="AD206" t="s">
        <v>650</v>
      </c>
      <c r="AE206" t="s">
        <v>655</v>
      </c>
    </row>
    <row r="207" spans="1:31">
      <c r="A207" t="s">
        <v>46</v>
      </c>
      <c r="B207" t="str">
        <f t="shared" si="3"/>
        <v>WigtonS26Dynamic</v>
      </c>
      <c r="C207" t="s">
        <v>145</v>
      </c>
      <c r="D207" t="s">
        <v>91</v>
      </c>
      <c r="F207" t="s">
        <v>175</v>
      </c>
      <c r="G207">
        <v>0.05</v>
      </c>
      <c r="H207" t="s">
        <v>669</v>
      </c>
      <c r="I207" t="s">
        <v>220</v>
      </c>
      <c r="J207" t="s">
        <v>178</v>
      </c>
      <c r="K207" t="s">
        <v>179</v>
      </c>
      <c r="L207" t="s">
        <v>180</v>
      </c>
      <c r="M207" t="s">
        <v>196</v>
      </c>
      <c r="N207">
        <v>1060</v>
      </c>
      <c r="O207">
        <v>46113</v>
      </c>
      <c r="P207">
        <v>46295</v>
      </c>
      <c r="Q207" t="s">
        <v>231</v>
      </c>
      <c r="R207" t="s">
        <v>280</v>
      </c>
      <c r="S207" t="s">
        <v>238</v>
      </c>
      <c r="T207" t="s">
        <v>200</v>
      </c>
      <c r="U207" t="s">
        <v>233</v>
      </c>
      <c r="V207" t="s">
        <v>670</v>
      </c>
      <c r="Y207" t="s">
        <v>53</v>
      </c>
      <c r="Z207" t="s">
        <v>258</v>
      </c>
      <c r="AA207" t="s">
        <v>241</v>
      </c>
      <c r="AB207" t="s">
        <v>653</v>
      </c>
      <c r="AC207" t="s">
        <v>671</v>
      </c>
      <c r="AD207" t="s">
        <v>650</v>
      </c>
      <c r="AE207" t="s">
        <v>659</v>
      </c>
    </row>
    <row r="208" spans="1:31">
      <c r="A208" t="s">
        <v>46</v>
      </c>
      <c r="B208" t="str">
        <f t="shared" si="3"/>
        <v>WigtonW26/27Restore</v>
      </c>
      <c r="C208" t="s">
        <v>146</v>
      </c>
      <c r="D208" t="s">
        <v>92</v>
      </c>
      <c r="F208" t="s">
        <v>175</v>
      </c>
      <c r="G208">
        <v>0.05</v>
      </c>
      <c r="H208">
        <v>0</v>
      </c>
      <c r="I208" t="s">
        <v>220</v>
      </c>
      <c r="J208" t="s">
        <v>178</v>
      </c>
      <c r="K208" t="s">
        <v>179</v>
      </c>
      <c r="L208" t="s">
        <v>256</v>
      </c>
      <c r="M208" t="s">
        <v>257</v>
      </c>
      <c r="N208">
        <v>2398</v>
      </c>
      <c r="O208">
        <v>46296</v>
      </c>
      <c r="P208">
        <v>46477</v>
      </c>
      <c r="Q208" t="s">
        <v>237</v>
      </c>
      <c r="R208" t="s">
        <v>280</v>
      </c>
      <c r="S208" t="s">
        <v>281</v>
      </c>
      <c r="T208" t="s">
        <v>260</v>
      </c>
      <c r="U208" t="s">
        <v>239</v>
      </c>
      <c r="V208" t="s">
        <v>648</v>
      </c>
      <c r="W208" t="s">
        <v>283</v>
      </c>
      <c r="Y208" t="s">
        <v>52</v>
      </c>
      <c r="Z208" t="s">
        <v>258</v>
      </c>
      <c r="AA208" t="s">
        <v>259</v>
      </c>
      <c r="AB208" t="s">
        <v>649</v>
      </c>
      <c r="AC208" t="s">
        <v>649</v>
      </c>
      <c r="AD208" t="s">
        <v>650</v>
      </c>
      <c r="AE208" t="s">
        <v>651</v>
      </c>
    </row>
    <row r="209" spans="1:31">
      <c r="A209" t="s">
        <v>46</v>
      </c>
      <c r="B209" t="str">
        <f t="shared" si="3"/>
        <v>WigtonW26/27Secure</v>
      </c>
      <c r="C209" t="s">
        <v>147</v>
      </c>
      <c r="D209" t="s">
        <v>92</v>
      </c>
      <c r="F209" t="s">
        <v>175</v>
      </c>
      <c r="G209">
        <v>0.05</v>
      </c>
      <c r="H209" t="s">
        <v>672</v>
      </c>
      <c r="I209" t="s">
        <v>220</v>
      </c>
      <c r="J209" t="s">
        <v>178</v>
      </c>
      <c r="K209" t="s">
        <v>179</v>
      </c>
      <c r="L209" t="s">
        <v>256</v>
      </c>
      <c r="M209" t="s">
        <v>257</v>
      </c>
      <c r="N209">
        <v>2398</v>
      </c>
      <c r="O209">
        <v>46296</v>
      </c>
      <c r="P209">
        <v>46477</v>
      </c>
      <c r="Q209" t="s">
        <v>237</v>
      </c>
      <c r="R209" t="s">
        <v>198</v>
      </c>
      <c r="S209" t="s">
        <v>341</v>
      </c>
      <c r="T209" t="s">
        <v>260</v>
      </c>
      <c r="U209" t="s">
        <v>239</v>
      </c>
      <c r="V209" t="s">
        <v>673</v>
      </c>
      <c r="Y209" t="s">
        <v>50</v>
      </c>
      <c r="Z209" t="s">
        <v>202</v>
      </c>
      <c r="AA209" t="s">
        <v>344</v>
      </c>
      <c r="AB209" t="s">
        <v>653</v>
      </c>
      <c r="AC209" t="s">
        <v>674</v>
      </c>
      <c r="AD209" t="s">
        <v>650</v>
      </c>
      <c r="AE209" t="s">
        <v>655</v>
      </c>
    </row>
    <row r="210" spans="1:31">
      <c r="A210" t="s">
        <v>46</v>
      </c>
      <c r="B210" t="str">
        <f t="shared" si="3"/>
        <v>WigtonS27Restore</v>
      </c>
      <c r="C210" t="s">
        <v>146</v>
      </c>
      <c r="D210" t="s">
        <v>93</v>
      </c>
      <c r="F210" t="s">
        <v>175</v>
      </c>
      <c r="G210">
        <v>0.05</v>
      </c>
      <c r="H210">
        <v>0</v>
      </c>
      <c r="I210" t="s">
        <v>220</v>
      </c>
      <c r="J210" t="s">
        <v>178</v>
      </c>
      <c r="K210" t="s">
        <v>179</v>
      </c>
      <c r="L210" t="s">
        <v>256</v>
      </c>
      <c r="M210" t="s">
        <v>257</v>
      </c>
      <c r="N210">
        <v>1317</v>
      </c>
      <c r="O210">
        <v>46478</v>
      </c>
      <c r="P210">
        <v>46660</v>
      </c>
      <c r="Q210" t="s">
        <v>245</v>
      </c>
      <c r="R210" t="s">
        <v>280</v>
      </c>
      <c r="S210" t="s">
        <v>281</v>
      </c>
      <c r="T210" t="s">
        <v>260</v>
      </c>
      <c r="U210" t="s">
        <v>246</v>
      </c>
      <c r="V210" t="s">
        <v>648</v>
      </c>
      <c r="W210" t="s">
        <v>283</v>
      </c>
      <c r="Y210" t="s">
        <v>52</v>
      </c>
      <c r="Z210" t="s">
        <v>258</v>
      </c>
      <c r="AA210" t="s">
        <v>259</v>
      </c>
      <c r="AB210" t="s">
        <v>649</v>
      </c>
      <c r="AC210" t="s">
        <v>649</v>
      </c>
      <c r="AD210" t="s">
        <v>650</v>
      </c>
      <c r="AE210" t="s">
        <v>651</v>
      </c>
    </row>
    <row r="211" spans="1:31">
      <c r="A211" t="s">
        <v>46</v>
      </c>
      <c r="B211" t="str">
        <f t="shared" si="3"/>
        <v>WigtonS27Secure</v>
      </c>
      <c r="C211" t="s">
        <v>147</v>
      </c>
      <c r="D211" t="s">
        <v>93</v>
      </c>
      <c r="F211" t="s">
        <v>175</v>
      </c>
      <c r="G211">
        <v>0.05</v>
      </c>
      <c r="H211" t="s">
        <v>675</v>
      </c>
      <c r="I211" t="s">
        <v>220</v>
      </c>
      <c r="J211" t="s">
        <v>178</v>
      </c>
      <c r="K211" t="s">
        <v>179</v>
      </c>
      <c r="L211" t="s">
        <v>256</v>
      </c>
      <c r="M211" t="s">
        <v>257</v>
      </c>
      <c r="N211">
        <v>1317</v>
      </c>
      <c r="O211">
        <v>46478</v>
      </c>
      <c r="P211">
        <v>46660</v>
      </c>
      <c r="Q211" t="s">
        <v>245</v>
      </c>
      <c r="R211" t="s">
        <v>291</v>
      </c>
      <c r="S211" t="s">
        <v>238</v>
      </c>
      <c r="T211" t="s">
        <v>260</v>
      </c>
      <c r="U211" t="s">
        <v>246</v>
      </c>
      <c r="V211" t="s">
        <v>676</v>
      </c>
      <c r="Y211" t="s">
        <v>50</v>
      </c>
      <c r="Z211" t="s">
        <v>294</v>
      </c>
      <c r="AA211" t="s">
        <v>241</v>
      </c>
      <c r="AB211" t="s">
        <v>653</v>
      </c>
      <c r="AC211" t="s">
        <v>677</v>
      </c>
      <c r="AD211" t="s">
        <v>650</v>
      </c>
      <c r="AE211" t="s">
        <v>655</v>
      </c>
    </row>
    <row r="212" spans="1:31">
      <c r="A212" t="s">
        <v>46</v>
      </c>
      <c r="B212" t="str">
        <f t="shared" si="3"/>
        <v>WigtonW27/28Restore</v>
      </c>
      <c r="C212" t="s">
        <v>146</v>
      </c>
      <c r="D212" t="s">
        <v>94</v>
      </c>
      <c r="F212" t="s">
        <v>175</v>
      </c>
      <c r="G212">
        <v>0.05</v>
      </c>
      <c r="H212">
        <v>0</v>
      </c>
      <c r="I212" t="s">
        <v>220</v>
      </c>
      <c r="J212" t="s">
        <v>178</v>
      </c>
      <c r="K212" t="s">
        <v>179</v>
      </c>
      <c r="L212" t="s">
        <v>256</v>
      </c>
      <c r="M212" t="s">
        <v>257</v>
      </c>
      <c r="N212">
        <v>2634</v>
      </c>
      <c r="O212">
        <v>46661</v>
      </c>
      <c r="P212">
        <v>46843</v>
      </c>
      <c r="Q212" t="s">
        <v>250</v>
      </c>
      <c r="R212" t="s">
        <v>280</v>
      </c>
      <c r="S212" t="s">
        <v>281</v>
      </c>
      <c r="T212" t="s">
        <v>260</v>
      </c>
      <c r="U212" t="s">
        <v>252</v>
      </c>
      <c r="V212" t="s">
        <v>648</v>
      </c>
      <c r="W212" t="s">
        <v>283</v>
      </c>
      <c r="Y212" t="s">
        <v>52</v>
      </c>
      <c r="Z212" t="s">
        <v>258</v>
      </c>
      <c r="AA212" t="s">
        <v>259</v>
      </c>
      <c r="AB212" t="s">
        <v>649</v>
      </c>
      <c r="AC212" t="s">
        <v>649</v>
      </c>
      <c r="AD212" t="s">
        <v>650</v>
      </c>
      <c r="AE212" t="s">
        <v>651</v>
      </c>
    </row>
    <row r="213" spans="1:31">
      <c r="A213" t="s">
        <v>46</v>
      </c>
      <c r="B213" t="str">
        <f t="shared" si="3"/>
        <v>WigtonW27/28Secure</v>
      </c>
      <c r="C213" t="s">
        <v>147</v>
      </c>
      <c r="D213" t="s">
        <v>94</v>
      </c>
      <c r="F213" t="s">
        <v>175</v>
      </c>
      <c r="G213">
        <v>0.05</v>
      </c>
      <c r="H213" t="s">
        <v>678</v>
      </c>
      <c r="I213" t="s">
        <v>220</v>
      </c>
      <c r="J213" t="s">
        <v>178</v>
      </c>
      <c r="K213" t="s">
        <v>179</v>
      </c>
      <c r="L213" t="s">
        <v>256</v>
      </c>
      <c r="M213" t="s">
        <v>257</v>
      </c>
      <c r="N213">
        <v>2634</v>
      </c>
      <c r="O213">
        <v>46661</v>
      </c>
      <c r="P213">
        <v>46843</v>
      </c>
      <c r="Q213" t="s">
        <v>250</v>
      </c>
      <c r="R213" t="s">
        <v>280</v>
      </c>
      <c r="S213" t="s">
        <v>341</v>
      </c>
      <c r="T213" t="s">
        <v>260</v>
      </c>
      <c r="U213" t="s">
        <v>252</v>
      </c>
      <c r="V213" t="s">
        <v>679</v>
      </c>
      <c r="Y213" t="s">
        <v>50</v>
      </c>
      <c r="Z213" t="s">
        <v>258</v>
      </c>
      <c r="AA213" t="s">
        <v>344</v>
      </c>
      <c r="AB213" t="s">
        <v>653</v>
      </c>
      <c r="AC213" t="s">
        <v>680</v>
      </c>
      <c r="AD213" t="s">
        <v>650</v>
      </c>
      <c r="AE213" t="s">
        <v>655</v>
      </c>
    </row>
    <row r="214" spans="1:31">
      <c r="A214" t="s">
        <v>47</v>
      </c>
      <c r="B214" t="str">
        <f t="shared" si="3"/>
        <v>YealandFY24Restore</v>
      </c>
      <c r="C214" t="s">
        <v>148</v>
      </c>
      <c r="D214" t="s">
        <v>95</v>
      </c>
      <c r="F214" t="s">
        <v>175</v>
      </c>
      <c r="G214">
        <v>0.05</v>
      </c>
      <c r="H214">
        <v>0</v>
      </c>
      <c r="I214" t="s">
        <v>220</v>
      </c>
      <c r="J214" t="s">
        <v>178</v>
      </c>
      <c r="K214" t="s">
        <v>179</v>
      </c>
      <c r="L214" t="s">
        <v>256</v>
      </c>
      <c r="M214" t="s">
        <v>257</v>
      </c>
      <c r="O214">
        <v>45017</v>
      </c>
      <c r="P214">
        <v>45382</v>
      </c>
      <c r="R214" t="s">
        <v>258</v>
      </c>
      <c r="S214" t="s">
        <v>259</v>
      </c>
      <c r="T214" t="s">
        <v>260</v>
      </c>
      <c r="U214" t="s">
        <v>261</v>
      </c>
      <c r="V214" t="s">
        <v>681</v>
      </c>
      <c r="Y214" t="s">
        <v>52</v>
      </c>
      <c r="AB214" t="s">
        <v>682</v>
      </c>
      <c r="AC214" t="s">
        <v>682</v>
      </c>
      <c r="AD214" t="s">
        <v>683</v>
      </c>
      <c r="AE214" t="s">
        <v>684</v>
      </c>
    </row>
    <row r="215" spans="1:31">
      <c r="A215" t="s">
        <v>47</v>
      </c>
      <c r="B215" t="str">
        <f t="shared" si="3"/>
        <v>YealandFY25Restore</v>
      </c>
      <c r="C215" t="s">
        <v>148</v>
      </c>
      <c r="D215" t="s">
        <v>96</v>
      </c>
      <c r="F215" t="s">
        <v>175</v>
      </c>
      <c r="G215">
        <v>0.05</v>
      </c>
      <c r="H215">
        <v>0</v>
      </c>
      <c r="I215" t="s">
        <v>220</v>
      </c>
      <c r="J215" t="s">
        <v>178</v>
      </c>
      <c r="K215" t="s">
        <v>179</v>
      </c>
      <c r="L215" t="s">
        <v>256</v>
      </c>
      <c r="M215" t="s">
        <v>257</v>
      </c>
      <c r="O215">
        <v>45383</v>
      </c>
      <c r="P215">
        <v>45747</v>
      </c>
      <c r="R215" t="s">
        <v>258</v>
      </c>
      <c r="S215" t="s">
        <v>259</v>
      </c>
      <c r="T215" t="s">
        <v>260</v>
      </c>
      <c r="U215" t="s">
        <v>265</v>
      </c>
      <c r="V215" t="s">
        <v>681</v>
      </c>
      <c r="Y215" t="s">
        <v>52</v>
      </c>
      <c r="AB215" t="s">
        <v>682</v>
      </c>
      <c r="AC215" t="s">
        <v>682</v>
      </c>
      <c r="AD215" t="s">
        <v>683</v>
      </c>
      <c r="AE215" t="s">
        <v>684</v>
      </c>
    </row>
    <row r="216" spans="1:31">
      <c r="A216" t="s">
        <v>47</v>
      </c>
      <c r="B216" t="str">
        <f t="shared" si="3"/>
        <v>YealandFY26Restore</v>
      </c>
      <c r="C216" t="s">
        <v>148</v>
      </c>
      <c r="D216" t="s">
        <v>97</v>
      </c>
      <c r="F216" t="s">
        <v>175</v>
      </c>
      <c r="G216">
        <v>0.05</v>
      </c>
      <c r="H216">
        <v>0</v>
      </c>
      <c r="I216" t="s">
        <v>220</v>
      </c>
      <c r="J216" t="s">
        <v>178</v>
      </c>
      <c r="K216" t="s">
        <v>179</v>
      </c>
      <c r="L216" t="s">
        <v>256</v>
      </c>
      <c r="M216" t="s">
        <v>257</v>
      </c>
      <c r="O216">
        <v>45748</v>
      </c>
      <c r="P216">
        <v>46112</v>
      </c>
      <c r="R216" t="s">
        <v>258</v>
      </c>
      <c r="S216" t="s">
        <v>259</v>
      </c>
      <c r="T216" t="s">
        <v>260</v>
      </c>
      <c r="U216" t="s">
        <v>266</v>
      </c>
      <c r="V216" t="s">
        <v>681</v>
      </c>
      <c r="Y216" t="s">
        <v>52</v>
      </c>
      <c r="AB216" t="s">
        <v>682</v>
      </c>
      <c r="AC216" t="s">
        <v>682</v>
      </c>
      <c r="AD216" t="s">
        <v>683</v>
      </c>
      <c r="AE216" t="s">
        <v>684</v>
      </c>
    </row>
    <row r="217" spans="1:31">
      <c r="A217" t="s">
        <v>47</v>
      </c>
      <c r="B217" t="str">
        <f t="shared" si="3"/>
        <v>YealandFY27Restore</v>
      </c>
      <c r="C217" t="s">
        <v>148</v>
      </c>
      <c r="D217" t="s">
        <v>98</v>
      </c>
      <c r="F217" t="s">
        <v>175</v>
      </c>
      <c r="G217">
        <v>0.05</v>
      </c>
      <c r="H217">
        <v>0</v>
      </c>
      <c r="I217" t="s">
        <v>220</v>
      </c>
      <c r="J217" t="s">
        <v>178</v>
      </c>
      <c r="K217" t="s">
        <v>179</v>
      </c>
      <c r="L217" t="s">
        <v>256</v>
      </c>
      <c r="M217" t="s">
        <v>257</v>
      </c>
      <c r="O217">
        <v>46113</v>
      </c>
      <c r="P217">
        <v>46477</v>
      </c>
      <c r="R217" t="s">
        <v>258</v>
      </c>
      <c r="S217" t="s">
        <v>259</v>
      </c>
      <c r="T217" t="s">
        <v>260</v>
      </c>
      <c r="U217" t="s">
        <v>267</v>
      </c>
      <c r="V217" t="s">
        <v>681</v>
      </c>
      <c r="Y217" t="s">
        <v>52</v>
      </c>
      <c r="AB217" t="s">
        <v>682</v>
      </c>
      <c r="AC217" t="s">
        <v>682</v>
      </c>
      <c r="AD217" t="s">
        <v>683</v>
      </c>
      <c r="AE217" t="s">
        <v>684</v>
      </c>
    </row>
    <row r="218" spans="1:31">
      <c r="A218" t="s">
        <v>47</v>
      </c>
      <c r="B218" t="str">
        <f t="shared" si="3"/>
        <v>YealandFY28Restore</v>
      </c>
      <c r="C218" t="s">
        <v>148</v>
      </c>
      <c r="D218" t="s">
        <v>99</v>
      </c>
      <c r="F218" t="s">
        <v>175</v>
      </c>
      <c r="G218">
        <v>0.05</v>
      </c>
      <c r="H218">
        <v>0</v>
      </c>
      <c r="I218" t="s">
        <v>220</v>
      </c>
      <c r="J218" t="s">
        <v>178</v>
      </c>
      <c r="K218" t="s">
        <v>179</v>
      </c>
      <c r="L218" t="s">
        <v>256</v>
      </c>
      <c r="M218" t="s">
        <v>257</v>
      </c>
      <c r="O218">
        <v>46478</v>
      </c>
      <c r="P218">
        <v>46843</v>
      </c>
      <c r="R218" t="s">
        <v>258</v>
      </c>
      <c r="S218" t="s">
        <v>259</v>
      </c>
      <c r="T218" t="s">
        <v>260</v>
      </c>
      <c r="U218" t="s">
        <v>268</v>
      </c>
      <c r="V218" t="s">
        <v>681</v>
      </c>
      <c r="Y218" t="s">
        <v>52</v>
      </c>
      <c r="AB218" t="s">
        <v>682</v>
      </c>
      <c r="AC218" t="s">
        <v>682</v>
      </c>
      <c r="AD218" t="s">
        <v>683</v>
      </c>
      <c r="AE218" t="s">
        <v>684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Enhance logic</vt:lpstr>
      <vt:lpstr>Introduction &amp; Help</vt:lpstr>
      <vt:lpstr>Tender Finder</vt:lpstr>
      <vt:lpstr>Manual Entry</vt:lpstr>
      <vt:lpstr>Lists &amp; wording</vt:lpstr>
      <vt:lpstr>Data</vt:lpstr>
      <vt:lpstr>Competition Data</vt:lpstr>
      <vt:lpstr>Sheet1</vt:lpstr>
    </vt:vector>
  </TitlesOfParts>
  <Company>Electricity North West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Keith</dc:creator>
  <cp:lastModifiedBy>Evans, Keith</cp:lastModifiedBy>
  <dcterms:created xsi:type="dcterms:W3CDTF">2022-04-07T06:39:52Z</dcterms:created>
  <dcterms:modified xsi:type="dcterms:W3CDTF">2022-11-21T09:54:17Z</dcterms:modified>
</cp:coreProperties>
</file>