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annah.greaves\Desktop\ENW\Regulatory Information\Environment Report\"/>
    </mc:Choice>
  </mc:AlternateContent>
  <workbookProtection workbookPassword="CD26" lockStructure="1"/>
  <bookViews>
    <workbookView xWindow="0" yWindow="0" windowWidth="25200" windowHeight="11985" tabRatio="601" activeTab="8"/>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Option 1" sheetId="33" r:id="rId7"/>
    <sheet name="Workings 1" sheetId="34" r:id="rId8"/>
    <sheet name="Losses Snapshot Data" sheetId="37" r:id="rId9"/>
  </sheets>
  <calcPr calcId="152511"/>
</workbook>
</file>

<file path=xl/calcChain.xml><?xml version="1.0" encoding="utf-8"?>
<calcChain xmlns="http://schemas.openxmlformats.org/spreadsheetml/2006/main">
  <c r="E12" i="34" l="1"/>
  <c r="G11" i="20"/>
  <c r="G10" i="20"/>
  <c r="G9" i="20"/>
  <c r="G8" i="20"/>
  <c r="G7" i="20"/>
  <c r="BG5" i="20"/>
  <c r="BF5" i="20"/>
  <c r="BE5" i="20"/>
  <c r="BD5" i="20"/>
  <c r="BC5" i="20"/>
  <c r="BB5" i="20"/>
  <c r="BA5" i="20"/>
  <c r="AZ5" i="20"/>
  <c r="AY5" i="20"/>
  <c r="AX5" i="20"/>
  <c r="AW5" i="20"/>
  <c r="AV5" i="20"/>
  <c r="AU5" i="20"/>
  <c r="AT5" i="20"/>
  <c r="AS5" i="20"/>
  <c r="AR5" i="20"/>
  <c r="AQ5" i="20"/>
  <c r="AP5" i="20"/>
  <c r="AO5" i="20"/>
  <c r="AN5" i="20"/>
  <c r="AM5" i="20"/>
  <c r="AL5" i="20"/>
  <c r="AK5" i="20"/>
  <c r="AJ5" i="20"/>
  <c r="AI5" i="20"/>
  <c r="AH5" i="20"/>
  <c r="AG5" i="20"/>
  <c r="AF5" i="20"/>
  <c r="AE5" i="20"/>
  <c r="AD5" i="20"/>
  <c r="AC5" i="20"/>
  <c r="AB5" i="20"/>
  <c r="AA5" i="20"/>
  <c r="Z5" i="20"/>
  <c r="Y5" i="20"/>
  <c r="X5" i="20"/>
  <c r="W5" i="20"/>
  <c r="V5" i="20"/>
  <c r="U5" i="20"/>
  <c r="T5" i="20"/>
  <c r="S5" i="20"/>
  <c r="R5" i="20"/>
  <c r="Q5" i="20"/>
  <c r="P5" i="20"/>
  <c r="O5" i="20"/>
  <c r="N5" i="20"/>
  <c r="M5" i="20"/>
  <c r="L5" i="20"/>
  <c r="K5" i="20"/>
  <c r="J5" i="20"/>
  <c r="I5" i="20"/>
  <c r="H5" i="20"/>
  <c r="E11" i="34"/>
  <c r="B7" i="27"/>
  <c r="B7" i="34" l="1"/>
  <c r="E13" i="27"/>
  <c r="E8" i="10" s="1"/>
  <c r="AW13" i="27"/>
  <c r="AV13" i="27"/>
  <c r="AU13" i="27"/>
  <c r="AT13" i="27"/>
  <c r="AS13" i="27"/>
  <c r="AR13" i="27"/>
  <c r="AQ13" i="27"/>
  <c r="AP13" i="27"/>
  <c r="AO13" i="27"/>
  <c r="AN13" i="27"/>
  <c r="AM13" i="27"/>
  <c r="AL13" i="27"/>
  <c r="AK13" i="27"/>
  <c r="AJ13" i="27"/>
  <c r="AI13"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B11" i="27"/>
  <c r="G6" i="27"/>
  <c r="B12" i="27" s="1"/>
  <c r="AX86" i="33"/>
  <c r="AX87" i="33" s="1"/>
  <c r="AX66" i="33" s="1"/>
  <c r="B11" i="34"/>
  <c r="G6" i="34"/>
  <c r="B12" i="34" s="1"/>
  <c r="BD86" i="33"/>
  <c r="BD87" i="33" s="1"/>
  <c r="BD66" i="33" s="1"/>
  <c r="BC86" i="33"/>
  <c r="BC87" i="33" s="1"/>
  <c r="BC66" i="33" s="1"/>
  <c r="BB86" i="33"/>
  <c r="BB65" i="33" s="1"/>
  <c r="BA86" i="33"/>
  <c r="BA87" i="33" s="1"/>
  <c r="BA66" i="33" s="1"/>
  <c r="AZ86" i="33"/>
  <c r="AZ87" i="33" s="1"/>
  <c r="AZ66" i="33" s="1"/>
  <c r="AY86" i="33"/>
  <c r="AY87" i="33" s="1"/>
  <c r="AY66" i="33" s="1"/>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BD72" i="33"/>
  <c r="BC72" i="33"/>
  <c r="BB72" i="33"/>
  <c r="BA72" i="33"/>
  <c r="AZ72" i="33"/>
  <c r="AY72" i="33"/>
  <c r="AX72" i="33"/>
  <c r="AW72" i="33"/>
  <c r="AV72" i="33"/>
  <c r="AU72" i="33"/>
  <c r="AT72" i="33"/>
  <c r="AS72" i="33"/>
  <c r="AR72" i="33"/>
  <c r="AQ72" i="33"/>
  <c r="AP72" i="33"/>
  <c r="AO72" i="33"/>
  <c r="AN72" i="33"/>
  <c r="AM72" i="33"/>
  <c r="AL72" i="33"/>
  <c r="AK72" i="33"/>
  <c r="AJ72" i="33"/>
  <c r="AI72" i="33"/>
  <c r="AH72" i="33"/>
  <c r="AG72" i="33"/>
  <c r="AF72" i="33"/>
  <c r="AE72" i="33"/>
  <c r="AD72" i="33"/>
  <c r="AC72" i="33"/>
  <c r="AB72" i="33"/>
  <c r="AA72" i="33"/>
  <c r="Z72" i="33"/>
  <c r="Y72" i="33"/>
  <c r="X72" i="33"/>
  <c r="W72" i="33"/>
  <c r="V72" i="33"/>
  <c r="U72" i="33"/>
  <c r="T72" i="33"/>
  <c r="S72" i="33"/>
  <c r="R72" i="33"/>
  <c r="Q72" i="33"/>
  <c r="P72" i="33"/>
  <c r="O72" i="33"/>
  <c r="N72" i="33"/>
  <c r="M72" i="33"/>
  <c r="L72" i="33"/>
  <c r="K72" i="33"/>
  <c r="J72" i="33"/>
  <c r="I72" i="33"/>
  <c r="H72" i="33"/>
  <c r="G72" i="33"/>
  <c r="F72" i="33"/>
  <c r="E72" i="33"/>
  <c r="BD71" i="33"/>
  <c r="BC71" i="33"/>
  <c r="BB71" i="33"/>
  <c r="BA71" i="33"/>
  <c r="AZ71" i="33"/>
  <c r="AY71" i="33"/>
  <c r="AX71" i="33"/>
  <c r="AW71" i="33"/>
  <c r="AV71" i="33"/>
  <c r="AU71" i="33"/>
  <c r="AT71" i="33"/>
  <c r="AS71" i="33"/>
  <c r="AR71" i="33"/>
  <c r="AQ71" i="33"/>
  <c r="AP71" i="33"/>
  <c r="AO71" i="33"/>
  <c r="AN71" i="33"/>
  <c r="AM71" i="33"/>
  <c r="AL71" i="33"/>
  <c r="AK71" i="33"/>
  <c r="AJ71" i="33"/>
  <c r="AI71" i="33"/>
  <c r="AH71" i="33"/>
  <c r="AG71" i="33"/>
  <c r="AF71" i="33"/>
  <c r="AE71" i="33"/>
  <c r="AD71" i="33"/>
  <c r="AC71" i="33"/>
  <c r="AB71" i="33"/>
  <c r="AA71" i="33"/>
  <c r="Z71" i="33"/>
  <c r="Y71" i="33"/>
  <c r="X71" i="33"/>
  <c r="W71" i="33"/>
  <c r="V71" i="33"/>
  <c r="U71" i="33"/>
  <c r="T71" i="33"/>
  <c r="S71" i="33"/>
  <c r="R71" i="33"/>
  <c r="Q71" i="33"/>
  <c r="P71" i="33"/>
  <c r="O71" i="33"/>
  <c r="N71" i="33"/>
  <c r="M71" i="33"/>
  <c r="L71" i="33"/>
  <c r="K71" i="33"/>
  <c r="J71" i="33"/>
  <c r="I71" i="33"/>
  <c r="H71" i="33"/>
  <c r="G71" i="33"/>
  <c r="F71" i="33"/>
  <c r="E71" i="33"/>
  <c r="BD70" i="33"/>
  <c r="BC70" i="33"/>
  <c r="BB70" i="33"/>
  <c r="BA70" i="33"/>
  <c r="AZ70" i="33"/>
  <c r="AY70" i="33"/>
  <c r="AX70" i="33"/>
  <c r="AW70" i="33"/>
  <c r="AV70" i="33"/>
  <c r="AU70" i="33"/>
  <c r="AT70" i="33"/>
  <c r="AS70" i="33"/>
  <c r="AR70" i="33"/>
  <c r="AQ70" i="33"/>
  <c r="AP70" i="33"/>
  <c r="AO70" i="33"/>
  <c r="AN70" i="33"/>
  <c r="AM70" i="33"/>
  <c r="AL70" i="33"/>
  <c r="AK70" i="33"/>
  <c r="AJ70" i="33"/>
  <c r="AI70" i="33"/>
  <c r="AH70" i="33"/>
  <c r="AG70" i="33"/>
  <c r="AF70" i="33"/>
  <c r="AE70" i="33"/>
  <c r="AD70" i="33"/>
  <c r="AC70" i="33"/>
  <c r="AB70" i="33"/>
  <c r="AA70" i="33"/>
  <c r="Z70" i="33"/>
  <c r="Y70" i="33"/>
  <c r="X70" i="33"/>
  <c r="W70" i="33"/>
  <c r="V70" i="33"/>
  <c r="U70" i="33"/>
  <c r="T70" i="33"/>
  <c r="S70" i="33"/>
  <c r="R70" i="33"/>
  <c r="Q70" i="33"/>
  <c r="P70" i="33"/>
  <c r="O70" i="33"/>
  <c r="N70" i="33"/>
  <c r="M70" i="33"/>
  <c r="L70" i="33"/>
  <c r="K70" i="33"/>
  <c r="J70" i="33"/>
  <c r="I70" i="33"/>
  <c r="H70" i="33"/>
  <c r="G70" i="33"/>
  <c r="F70" i="33"/>
  <c r="E70" i="33"/>
  <c r="BD69" i="33"/>
  <c r="BC69" i="33"/>
  <c r="BB69" i="33"/>
  <c r="BA69" i="33"/>
  <c r="AZ69" i="33"/>
  <c r="AY69" i="33"/>
  <c r="AX69" i="33"/>
  <c r="AW69" i="33"/>
  <c r="AV69" i="33"/>
  <c r="AU69" i="33"/>
  <c r="AT69" i="33"/>
  <c r="AS69" i="33"/>
  <c r="AR69" i="33"/>
  <c r="AQ69" i="33"/>
  <c r="AP69" i="33"/>
  <c r="AO69" i="33"/>
  <c r="AN69" i="33"/>
  <c r="AM69" i="33"/>
  <c r="AL69" i="33"/>
  <c r="AK69" i="33"/>
  <c r="AJ69" i="33"/>
  <c r="AI69" i="33"/>
  <c r="AH69" i="33"/>
  <c r="AG69" i="33"/>
  <c r="AF69" i="33"/>
  <c r="AE69" i="33"/>
  <c r="AD69" i="33"/>
  <c r="AC69" i="33"/>
  <c r="AB69" i="33"/>
  <c r="AA69" i="33"/>
  <c r="Z69" i="33"/>
  <c r="Y69" i="33"/>
  <c r="X69" i="33"/>
  <c r="W69" i="33"/>
  <c r="V69" i="33"/>
  <c r="U69" i="33"/>
  <c r="T69" i="33"/>
  <c r="S69" i="33"/>
  <c r="R69" i="33"/>
  <c r="Q69" i="33"/>
  <c r="P69" i="33"/>
  <c r="O69" i="33"/>
  <c r="N69" i="33"/>
  <c r="M69" i="33"/>
  <c r="L69" i="33"/>
  <c r="K69" i="33"/>
  <c r="J69" i="33"/>
  <c r="I69" i="33"/>
  <c r="H69" i="33"/>
  <c r="G69" i="33"/>
  <c r="F69" i="33"/>
  <c r="E69" i="33"/>
  <c r="BD68" i="33"/>
  <c r="BC68" i="33"/>
  <c r="BB68" i="33"/>
  <c r="BA68" i="33"/>
  <c r="AZ68" i="33"/>
  <c r="AY68" i="33"/>
  <c r="AX68" i="33"/>
  <c r="AW68" i="33"/>
  <c r="AV68" i="33"/>
  <c r="AU68" i="33"/>
  <c r="AT68" i="33"/>
  <c r="AS68" i="33"/>
  <c r="AR68" i="33"/>
  <c r="AQ68" i="33"/>
  <c r="AP68" i="33"/>
  <c r="AO68" i="33"/>
  <c r="AN68" i="33"/>
  <c r="AM68" i="33"/>
  <c r="AL68" i="33"/>
  <c r="AK68" i="33"/>
  <c r="AJ68" i="33"/>
  <c r="AI68" i="33"/>
  <c r="AH68" i="33"/>
  <c r="AG68" i="33"/>
  <c r="AF68" i="33"/>
  <c r="AE68" i="33"/>
  <c r="AD68" i="33"/>
  <c r="AC68" i="33"/>
  <c r="AB68" i="33"/>
  <c r="AA68" i="33"/>
  <c r="Z68" i="33"/>
  <c r="Y68" i="33"/>
  <c r="X68" i="33"/>
  <c r="W68" i="33"/>
  <c r="V68" i="33"/>
  <c r="U68" i="33"/>
  <c r="T68" i="33"/>
  <c r="S68" i="33"/>
  <c r="R68" i="33"/>
  <c r="Q68" i="33"/>
  <c r="P68" i="33"/>
  <c r="O68" i="33"/>
  <c r="N68" i="33"/>
  <c r="M68" i="33"/>
  <c r="L68" i="33"/>
  <c r="K68" i="33"/>
  <c r="J68" i="33"/>
  <c r="I68" i="33"/>
  <c r="H68" i="33"/>
  <c r="G68" i="33"/>
  <c r="F68" i="33"/>
  <c r="E68" i="33"/>
  <c r="BD67" i="33"/>
  <c r="BC67" i="33"/>
  <c r="BB67" i="33"/>
  <c r="BA67" i="33"/>
  <c r="AZ67" i="33"/>
  <c r="AY67" i="33"/>
  <c r="AX67" i="33"/>
  <c r="AW67" i="33"/>
  <c r="AV67" i="33"/>
  <c r="AU67" i="33"/>
  <c r="AT67" i="33"/>
  <c r="AS67" i="33"/>
  <c r="AR67" i="33"/>
  <c r="AQ67" i="33"/>
  <c r="AP67" i="33"/>
  <c r="AO67" i="33"/>
  <c r="AN67" i="33"/>
  <c r="AM67" i="33"/>
  <c r="AL67" i="33"/>
  <c r="AK67" i="33"/>
  <c r="AJ67" i="33"/>
  <c r="AI67" i="33"/>
  <c r="AH67" i="33"/>
  <c r="AG67" i="33"/>
  <c r="AF67" i="33"/>
  <c r="AE67" i="33"/>
  <c r="AD67" i="33"/>
  <c r="AC67" i="33"/>
  <c r="AB67" i="33"/>
  <c r="AA67" i="33"/>
  <c r="Z67" i="33"/>
  <c r="Y67" i="33"/>
  <c r="X67" i="33"/>
  <c r="W67" i="33"/>
  <c r="V67" i="33"/>
  <c r="U67" i="33"/>
  <c r="T67" i="33"/>
  <c r="S67" i="33"/>
  <c r="R67" i="33"/>
  <c r="Q67" i="33"/>
  <c r="P67" i="33"/>
  <c r="O67" i="33"/>
  <c r="N67" i="33"/>
  <c r="M67" i="33"/>
  <c r="L67" i="33"/>
  <c r="K67" i="33"/>
  <c r="J67" i="33"/>
  <c r="I67" i="33"/>
  <c r="H67" i="33"/>
  <c r="G67" i="33"/>
  <c r="F67" i="33"/>
  <c r="E67"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B13" i="27" l="1"/>
  <c r="K7" i="37"/>
  <c r="L7" i="37"/>
  <c r="AV13" i="34"/>
  <c r="AV13" i="33" s="1"/>
  <c r="BA65" i="33"/>
  <c r="BA76" i="33" s="1"/>
  <c r="BB87" i="33"/>
  <c r="BB66" i="33" s="1"/>
  <c r="AY65" i="33"/>
  <c r="AY76" i="33" s="1"/>
  <c r="BC65" i="33"/>
  <c r="BC76" i="33" s="1"/>
  <c r="BB76" i="33"/>
  <c r="AZ65" i="33"/>
  <c r="AZ76" i="33" s="1"/>
  <c r="BD65" i="33"/>
  <c r="BD76" i="33" s="1"/>
  <c r="AX65" i="33"/>
  <c r="AX76" i="33" s="1"/>
  <c r="B13" i="34"/>
  <c r="G13" i="34"/>
  <c r="G13" i="33" s="1"/>
  <c r="O13" i="34"/>
  <c r="O13" i="33" s="1"/>
  <c r="W13" i="34"/>
  <c r="W13" i="33" s="1"/>
  <c r="AA13" i="34"/>
  <c r="AA13" i="33" s="1"/>
  <c r="AE13" i="34"/>
  <c r="AE13" i="33" s="1"/>
  <c r="AI13" i="34"/>
  <c r="AI13" i="33" s="1"/>
  <c r="AM13" i="34"/>
  <c r="AM13" i="33" s="1"/>
  <c r="AQ13" i="34"/>
  <c r="AQ13" i="33" s="1"/>
  <c r="F13" i="34"/>
  <c r="F13" i="33" s="1"/>
  <c r="J13" i="34"/>
  <c r="J13" i="33" s="1"/>
  <c r="N13" i="34"/>
  <c r="N13" i="33" s="1"/>
  <c r="R13" i="34"/>
  <c r="R13" i="33" s="1"/>
  <c r="V13" i="34"/>
  <c r="V13" i="33" s="1"/>
  <c r="Z13" i="34"/>
  <c r="Z13" i="33" s="1"/>
  <c r="AD13" i="34"/>
  <c r="AD13" i="33" s="1"/>
  <c r="AH13" i="34"/>
  <c r="AH13" i="33" s="1"/>
  <c r="AL13" i="34"/>
  <c r="AL13" i="33" s="1"/>
  <c r="AP13" i="34"/>
  <c r="AP13" i="33" s="1"/>
  <c r="AT13" i="34"/>
  <c r="AT13" i="33" s="1"/>
  <c r="I13" i="34"/>
  <c r="I13" i="33" s="1"/>
  <c r="M13" i="34"/>
  <c r="M13" i="33" s="1"/>
  <c r="Q13" i="34"/>
  <c r="Q13" i="33" s="1"/>
  <c r="U13" i="34"/>
  <c r="U13" i="33" s="1"/>
  <c r="Y13" i="34"/>
  <c r="Y13" i="33" s="1"/>
  <c r="AC13" i="34"/>
  <c r="AC13" i="33" s="1"/>
  <c r="AG13" i="34"/>
  <c r="AG13" i="33" s="1"/>
  <c r="AK13" i="34"/>
  <c r="AK13" i="33" s="1"/>
  <c r="AO13" i="34"/>
  <c r="AO13" i="33" s="1"/>
  <c r="AS13" i="34"/>
  <c r="AS13" i="33" s="1"/>
  <c r="AW13" i="34"/>
  <c r="AW13" i="33" s="1"/>
  <c r="K13" i="34"/>
  <c r="K13" i="33" s="1"/>
  <c r="S13" i="34"/>
  <c r="S13" i="33" s="1"/>
  <c r="AU13" i="34"/>
  <c r="AU13" i="33" s="1"/>
  <c r="H13" i="34"/>
  <c r="H13" i="33" s="1"/>
  <c r="L13" i="34"/>
  <c r="L13" i="33" s="1"/>
  <c r="P13" i="34"/>
  <c r="P13" i="33" s="1"/>
  <c r="T13" i="34"/>
  <c r="T13" i="33" s="1"/>
  <c r="X13" i="34"/>
  <c r="X13" i="33" s="1"/>
  <c r="AB13" i="34"/>
  <c r="AB13" i="33" s="1"/>
  <c r="AF13" i="34"/>
  <c r="AF13" i="33" s="1"/>
  <c r="AJ13" i="34"/>
  <c r="AJ13" i="33" s="1"/>
  <c r="AN13" i="34"/>
  <c r="AN13" i="33" s="1"/>
  <c r="AR13" i="34"/>
  <c r="AR13" i="33" s="1"/>
  <c r="E12" i="27" l="1"/>
  <c r="F12" i="34"/>
  <c r="AR18" i="33"/>
  <c r="AR26" i="33" s="1"/>
  <c r="AR28" i="33" s="1"/>
  <c r="AR29" i="33" s="1"/>
  <c r="P18" i="33"/>
  <c r="P26" i="33" s="1"/>
  <c r="AS18" i="33"/>
  <c r="AS26" i="33" s="1"/>
  <c r="AS28" i="33" s="1"/>
  <c r="AS29" i="33" s="1"/>
  <c r="AC18" i="33"/>
  <c r="AC26" i="33" s="1"/>
  <c r="AC28" i="33" s="1"/>
  <c r="M18" i="33"/>
  <c r="M26" i="33" s="1"/>
  <c r="AF18" i="33"/>
  <c r="AF26" i="33" s="1"/>
  <c r="AP18" i="33"/>
  <c r="AP26" i="33" s="1"/>
  <c r="Z18" i="33"/>
  <c r="Z26" i="33" s="1"/>
  <c r="J18" i="33"/>
  <c r="J26" i="33" s="1"/>
  <c r="AM18" i="33"/>
  <c r="AM26" i="33" s="1"/>
  <c r="AM28" i="33" s="1"/>
  <c r="AM29" i="33" s="1"/>
  <c r="W18" i="33"/>
  <c r="W26" i="33" s="1"/>
  <c r="G18" i="33"/>
  <c r="G26" i="33" s="1"/>
  <c r="G28" i="33" s="1"/>
  <c r="AB18" i="33"/>
  <c r="AB26" i="33" s="1"/>
  <c r="AB28" i="33" s="1"/>
  <c r="H18" i="33"/>
  <c r="H26" i="33" s="1"/>
  <c r="H28" i="33" s="1"/>
  <c r="AK18" i="33"/>
  <c r="AK26" i="33" s="1"/>
  <c r="AK28" i="33" s="1"/>
  <c r="AK29" i="33" s="1"/>
  <c r="U18" i="33"/>
  <c r="U26" i="33" s="1"/>
  <c r="AV18" i="33"/>
  <c r="AV26" i="33" s="1"/>
  <c r="AH18" i="33"/>
  <c r="AH26" i="33" s="1"/>
  <c r="AH28" i="33" s="1"/>
  <c r="R18" i="33"/>
  <c r="R26" i="33" s="1"/>
  <c r="R28" i="33" s="1"/>
  <c r="AU18" i="33"/>
  <c r="AU26" i="33" s="1"/>
  <c r="AE18" i="33"/>
  <c r="AE26" i="33" s="1"/>
  <c r="O18" i="33"/>
  <c r="O26" i="33" s="1"/>
  <c r="T18" i="33"/>
  <c r="T26" i="33" s="1"/>
  <c r="T28" i="33" s="1"/>
  <c r="AW18" i="33"/>
  <c r="AW26" i="33" s="1"/>
  <c r="AG18" i="33"/>
  <c r="AG26" i="33" s="1"/>
  <c r="Q18" i="33"/>
  <c r="Q26" i="33" s="1"/>
  <c r="AN18" i="33"/>
  <c r="AN26" i="33" s="1"/>
  <c r="AN28" i="33" s="1"/>
  <c r="AN29" i="33" s="1"/>
  <c r="AT18" i="33"/>
  <c r="AT26" i="33" s="1"/>
  <c r="AD18" i="33"/>
  <c r="AD26" i="33" s="1"/>
  <c r="AD28" i="33" s="1"/>
  <c r="N18" i="33"/>
  <c r="N26" i="33" s="1"/>
  <c r="AQ18" i="33"/>
  <c r="AQ26" i="33" s="1"/>
  <c r="AQ28" i="33" s="1"/>
  <c r="AQ29" i="33" s="1"/>
  <c r="AA18" i="33"/>
  <c r="AA26" i="33" s="1"/>
  <c r="K18" i="33"/>
  <c r="K26" i="33" s="1"/>
  <c r="AJ18" i="33"/>
  <c r="AJ26" i="33" s="1"/>
  <c r="AJ28" i="33" s="1"/>
  <c r="AJ29" i="33" s="1"/>
  <c r="L18" i="33"/>
  <c r="L26" i="33" s="1"/>
  <c r="L28" i="33" s="1"/>
  <c r="AO18" i="33"/>
  <c r="AO26" i="33" s="1"/>
  <c r="AO28" i="33" s="1"/>
  <c r="AO29" i="33" s="1"/>
  <c r="Y18" i="33"/>
  <c r="Y26" i="33" s="1"/>
  <c r="I18" i="33"/>
  <c r="I26" i="33" s="1"/>
  <c r="I28" i="33" s="1"/>
  <c r="X18" i="33"/>
  <c r="X26" i="33" s="1"/>
  <c r="AL18" i="33"/>
  <c r="AL26" i="33" s="1"/>
  <c r="V18" i="33"/>
  <c r="V26" i="33" s="1"/>
  <c r="V28" i="33" s="1"/>
  <c r="F18" i="33"/>
  <c r="F26" i="33" s="1"/>
  <c r="F28" i="33" s="1"/>
  <c r="AI18" i="33"/>
  <c r="AI26" i="33" s="1"/>
  <c r="AI28" i="33" s="1"/>
  <c r="AI29" i="33" s="1"/>
  <c r="S18" i="33"/>
  <c r="S26" i="33" s="1"/>
  <c r="F12" i="27" l="1"/>
  <c r="E29" i="10"/>
  <c r="AB29" i="33"/>
  <c r="AS53" i="33"/>
  <c r="AC53" i="33"/>
  <c r="AP53" i="33"/>
  <c r="BC53" i="33"/>
  <c r="AY53" i="33"/>
  <c r="AN53" i="33"/>
  <c r="AZ53" i="33"/>
  <c r="BA53" i="33"/>
  <c r="AK53" i="33"/>
  <c r="AX53" i="33"/>
  <c r="AH53" i="33"/>
  <c r="AM53" i="33"/>
  <c r="AI53" i="33"/>
  <c r="AV53" i="33"/>
  <c r="BB53" i="33"/>
  <c r="AU53" i="33"/>
  <c r="AR53" i="33"/>
  <c r="BD53" i="33"/>
  <c r="AO53" i="33"/>
  <c r="AL53" i="33"/>
  <c r="AQ53" i="33"/>
  <c r="AJ53" i="33"/>
  <c r="AW53" i="33"/>
  <c r="AT53" i="33"/>
  <c r="AE53" i="33"/>
  <c r="AF53" i="33"/>
  <c r="AG53" i="33"/>
  <c r="AD53" i="33"/>
  <c r="V29" i="33"/>
  <c r="AR47" i="33"/>
  <c r="AB47" i="33"/>
  <c r="AS47" i="33"/>
  <c r="AC47" i="33"/>
  <c r="AL47" i="33"/>
  <c r="AH47" i="33"/>
  <c r="AY47" i="33"/>
  <c r="W47" i="33"/>
  <c r="AZ47" i="33"/>
  <c r="AJ47" i="33"/>
  <c r="BA47" i="33"/>
  <c r="AK47" i="33"/>
  <c r="BB47" i="33"/>
  <c r="AX47" i="33"/>
  <c r="AU47" i="33"/>
  <c r="BC47" i="33"/>
  <c r="AA47" i="33"/>
  <c r="BD47" i="33"/>
  <c r="X47" i="33"/>
  <c r="Y47" i="33"/>
  <c r="Z47" i="33"/>
  <c r="AQ47" i="33"/>
  <c r="AF47" i="33"/>
  <c r="AG47" i="33"/>
  <c r="AP47" i="33"/>
  <c r="AM47" i="33"/>
  <c r="AN47" i="33"/>
  <c r="AO47" i="33"/>
  <c r="AD47" i="33"/>
  <c r="AI47" i="33"/>
  <c r="AV47" i="33"/>
  <c r="AW47" i="33"/>
  <c r="AT47" i="33"/>
  <c r="AE47" i="33"/>
  <c r="Y28" i="33"/>
  <c r="Y29" i="33" s="1"/>
  <c r="K28" i="33"/>
  <c r="AD29" i="33"/>
  <c r="AZ55" i="33"/>
  <c r="AJ55" i="33"/>
  <c r="AS55" i="33"/>
  <c r="AX55" i="33"/>
  <c r="AT55" i="33"/>
  <c r="BC55" i="33"/>
  <c r="AE55" i="33"/>
  <c r="AR55" i="33"/>
  <c r="BA55" i="33"/>
  <c r="AK55" i="33"/>
  <c r="AH55" i="33"/>
  <c r="AY55" i="33"/>
  <c r="AQ55" i="33"/>
  <c r="AV55" i="33"/>
  <c r="AF55" i="33"/>
  <c r="AO55" i="33"/>
  <c r="AP55" i="33"/>
  <c r="AL55" i="33"/>
  <c r="AM55" i="33"/>
  <c r="BD55" i="33"/>
  <c r="BB55" i="33"/>
  <c r="AG55" i="33"/>
  <c r="AW55" i="33"/>
  <c r="AU55" i="33"/>
  <c r="AN55" i="33"/>
  <c r="AI55" i="33"/>
  <c r="AG28" i="33"/>
  <c r="AG29" i="33" s="1"/>
  <c r="AE28" i="33"/>
  <c r="AE29" i="33" s="1"/>
  <c r="R29" i="33"/>
  <c r="BD43" i="33"/>
  <c r="AN43" i="33"/>
  <c r="X43" i="33"/>
  <c r="AT43" i="33"/>
  <c r="AD43" i="33"/>
  <c r="AS43" i="33"/>
  <c r="BC43" i="33"/>
  <c r="W43" i="33"/>
  <c r="Y43" i="33"/>
  <c r="AA43" i="33"/>
  <c r="AV43" i="33"/>
  <c r="AF43" i="33"/>
  <c r="BB43" i="33"/>
  <c r="AL43" i="33"/>
  <c r="V43" i="33"/>
  <c r="AC43" i="33"/>
  <c r="AM43" i="33"/>
  <c r="AO43" i="33"/>
  <c r="AQ43" i="33"/>
  <c r="AJ43" i="33"/>
  <c r="AP43" i="33"/>
  <c r="AK43" i="33"/>
  <c r="AW43" i="33"/>
  <c r="S43" i="33"/>
  <c r="AR43" i="33"/>
  <c r="AE43" i="33"/>
  <c r="AZ43" i="33"/>
  <c r="T43" i="33"/>
  <c r="Z43" i="33"/>
  <c r="AU43" i="33"/>
  <c r="AY43" i="33"/>
  <c r="AB43" i="33"/>
  <c r="AH43" i="33"/>
  <c r="U43" i="33"/>
  <c r="AG43" i="33"/>
  <c r="AX43" i="33"/>
  <c r="BA43" i="33"/>
  <c r="AI43" i="33"/>
  <c r="U28" i="33"/>
  <c r="G29" i="33"/>
  <c r="AQ32" i="33"/>
  <c r="AA32" i="33"/>
  <c r="K32" i="33"/>
  <c r="AK32" i="33"/>
  <c r="U32" i="33"/>
  <c r="AZ32" i="33"/>
  <c r="T32" i="33"/>
  <c r="AD32" i="33"/>
  <c r="AN32" i="33"/>
  <c r="H32" i="33"/>
  <c r="Z32" i="33"/>
  <c r="AY32" i="33"/>
  <c r="AI32" i="33"/>
  <c r="S32" i="33"/>
  <c r="AS32" i="33"/>
  <c r="AC32" i="33"/>
  <c r="M32" i="33"/>
  <c r="AJ32" i="33"/>
  <c r="AT32" i="33"/>
  <c r="N32" i="33"/>
  <c r="X32" i="33"/>
  <c r="AP32" i="33"/>
  <c r="J32" i="33"/>
  <c r="AM32" i="33"/>
  <c r="AW32" i="33"/>
  <c r="Q32" i="33"/>
  <c r="L32" i="33"/>
  <c r="AF32" i="33"/>
  <c r="R32" i="33"/>
  <c r="AU32" i="33"/>
  <c r="O32" i="33"/>
  <c r="Y32" i="33"/>
  <c r="AB32" i="33"/>
  <c r="AV32" i="33"/>
  <c r="AH32" i="33"/>
  <c r="W32" i="33"/>
  <c r="AG32" i="33"/>
  <c r="AR32" i="33"/>
  <c r="V32" i="33"/>
  <c r="AX32" i="33"/>
  <c r="AE32" i="33"/>
  <c r="AO32" i="33"/>
  <c r="I32" i="33"/>
  <c r="AL32" i="33"/>
  <c r="P32" i="33"/>
  <c r="Z28" i="33"/>
  <c r="AC29" i="33"/>
  <c r="BB54" i="33"/>
  <c r="AL54" i="33"/>
  <c r="AY54" i="33"/>
  <c r="AI54" i="33"/>
  <c r="AJ54" i="33"/>
  <c r="AF54" i="33"/>
  <c r="BA54" i="33"/>
  <c r="BC54" i="33"/>
  <c r="AT54" i="33"/>
  <c r="AD54" i="33"/>
  <c r="AQ54" i="33"/>
  <c r="AZ54" i="33"/>
  <c r="AV54" i="33"/>
  <c r="AW54" i="33"/>
  <c r="AO54" i="33"/>
  <c r="AX54" i="33"/>
  <c r="AH54" i="33"/>
  <c r="AU54" i="33"/>
  <c r="AE54" i="33"/>
  <c r="BD54" i="33"/>
  <c r="AS54" i="33"/>
  <c r="AK54" i="33"/>
  <c r="AP54" i="33"/>
  <c r="AM54" i="33"/>
  <c r="AN54" i="33"/>
  <c r="AG54" i="33"/>
  <c r="AR54" i="33"/>
  <c r="X28" i="33"/>
  <c r="X29" i="33" s="1"/>
  <c r="L29" i="33"/>
  <c r="BC37" i="33"/>
  <c r="AM37" i="33"/>
  <c r="W37" i="33"/>
  <c r="AW37" i="33"/>
  <c r="AG37" i="33"/>
  <c r="Q37" i="33"/>
  <c r="AN37" i="33"/>
  <c r="AX37" i="33"/>
  <c r="AY37" i="33"/>
  <c r="AE37" i="33"/>
  <c r="BA37" i="33"/>
  <c r="AC37" i="33"/>
  <c r="BD37" i="33"/>
  <c r="P37" i="33"/>
  <c r="R37" i="33"/>
  <c r="AB37" i="33"/>
  <c r="AL37" i="33"/>
  <c r="AI37" i="33"/>
  <c r="AK37" i="33"/>
  <c r="X37" i="33"/>
  <c r="AJ37" i="33"/>
  <c r="N37" i="33"/>
  <c r="AQ37" i="33"/>
  <c r="S37" i="33"/>
  <c r="AO37" i="33"/>
  <c r="U37" i="33"/>
  <c r="AF37" i="33"/>
  <c r="AH37" i="33"/>
  <c r="AR37" i="33"/>
  <c r="BB37" i="33"/>
  <c r="V37" i="33"/>
  <c r="AU37" i="33"/>
  <c r="AA37" i="33"/>
  <c r="AS37" i="33"/>
  <c r="Y37" i="33"/>
  <c r="AV37" i="33"/>
  <c r="AP37" i="33"/>
  <c r="AZ37" i="33"/>
  <c r="T37" i="33"/>
  <c r="AD37" i="33"/>
  <c r="O37" i="33"/>
  <c r="M37" i="33"/>
  <c r="Z37" i="33"/>
  <c r="AT37" i="33"/>
  <c r="T29" i="33"/>
  <c r="AS45" i="33"/>
  <c r="AC45" i="33"/>
  <c r="BA45" i="33"/>
  <c r="AK45" i="33"/>
  <c r="U45" i="33"/>
  <c r="AP45" i="33"/>
  <c r="Z45" i="33"/>
  <c r="AI45" i="33"/>
  <c r="AM45" i="33"/>
  <c r="AJ45" i="33"/>
  <c r="AR45" i="33"/>
  <c r="AO45" i="33"/>
  <c r="AX45" i="33"/>
  <c r="AD45" i="33"/>
  <c r="AA45" i="33"/>
  <c r="W45" i="33"/>
  <c r="X45" i="33"/>
  <c r="AH45" i="33"/>
  <c r="AE45" i="33"/>
  <c r="Y45" i="33"/>
  <c r="AL45" i="33"/>
  <c r="AY45" i="33"/>
  <c r="AU45" i="33"/>
  <c r="BD45" i="33"/>
  <c r="AV45" i="33"/>
  <c r="AG45" i="33"/>
  <c r="AT45" i="33"/>
  <c r="V45" i="33"/>
  <c r="BC45" i="33"/>
  <c r="AZ45" i="33"/>
  <c r="AB45" i="33"/>
  <c r="AW45" i="33"/>
  <c r="BB45" i="33"/>
  <c r="AQ45" i="33"/>
  <c r="AN45" i="33"/>
  <c r="AF45" i="33"/>
  <c r="H29" i="33"/>
  <c r="AY33" i="33"/>
  <c r="AI33" i="33"/>
  <c r="S33" i="33"/>
  <c r="AW33" i="33"/>
  <c r="AG33" i="33"/>
  <c r="Q33" i="33"/>
  <c r="AN33" i="33"/>
  <c r="AX33" i="33"/>
  <c r="R33" i="33"/>
  <c r="AJ33" i="33"/>
  <c r="AT33" i="33"/>
  <c r="N33" i="33"/>
  <c r="AQ33" i="33"/>
  <c r="AA33" i="33"/>
  <c r="K33" i="33"/>
  <c r="AO33" i="33"/>
  <c r="Y33" i="33"/>
  <c r="I33" i="33"/>
  <c r="X33" i="33"/>
  <c r="AH33" i="33"/>
  <c r="AZ33" i="33"/>
  <c r="T33" i="33"/>
  <c r="AD33" i="33"/>
  <c r="AU33" i="33"/>
  <c r="O33" i="33"/>
  <c r="AC33" i="33"/>
  <c r="AF33" i="33"/>
  <c r="J33" i="33"/>
  <c r="AL33" i="33"/>
  <c r="W33" i="33"/>
  <c r="AK33" i="33"/>
  <c r="AV33" i="33"/>
  <c r="Z33" i="33"/>
  <c r="L33" i="33"/>
  <c r="AE33" i="33"/>
  <c r="AS33" i="33"/>
  <c r="M33" i="33"/>
  <c r="AP33" i="33"/>
  <c r="AB33" i="33"/>
  <c r="AM33" i="33"/>
  <c r="BA33" i="33"/>
  <c r="U33" i="33"/>
  <c r="P33" i="33"/>
  <c r="AR33" i="33"/>
  <c r="V33" i="33"/>
  <c r="AF28" i="33"/>
  <c r="P28" i="33"/>
  <c r="P29" i="33" s="1"/>
  <c r="AV28" i="33"/>
  <c r="AV29" i="33" s="1"/>
  <c r="S28" i="33"/>
  <c r="F29" i="33"/>
  <c r="AU31" i="33"/>
  <c r="AK31" i="33"/>
  <c r="U31" i="33"/>
  <c r="AV31" i="33"/>
  <c r="Z31" i="33"/>
  <c r="AX31" i="33"/>
  <c r="AA31" i="33"/>
  <c r="AR31" i="33"/>
  <c r="W31" i="33"/>
  <c r="AT31" i="33"/>
  <c r="X31" i="33"/>
  <c r="AS31" i="33"/>
  <c r="AC31" i="33"/>
  <c r="M31" i="33"/>
  <c r="AJ31" i="33"/>
  <c r="O31" i="33"/>
  <c r="AL31" i="33"/>
  <c r="P31" i="33"/>
  <c r="AH31" i="33"/>
  <c r="L31" i="33"/>
  <c r="AI31" i="33"/>
  <c r="N31" i="33"/>
  <c r="AG31" i="33"/>
  <c r="AP31" i="33"/>
  <c r="AQ31" i="33"/>
  <c r="AM31" i="33"/>
  <c r="AN31" i="33"/>
  <c r="I31" i="33"/>
  <c r="K31" i="33"/>
  <c r="H31" i="33"/>
  <c r="AW31" i="33"/>
  <c r="Q31" i="33"/>
  <c r="T31" i="33"/>
  <c r="V31" i="33"/>
  <c r="R31" i="33"/>
  <c r="S31" i="33"/>
  <c r="AY31" i="33"/>
  <c r="Y31" i="33"/>
  <c r="AE31" i="33"/>
  <c r="AF31" i="33"/>
  <c r="AB31" i="33"/>
  <c r="AD31" i="33"/>
  <c r="AO31" i="33"/>
  <c r="J31" i="33"/>
  <c r="G31" i="33"/>
  <c r="AL28" i="33"/>
  <c r="AL29" i="33" s="1"/>
  <c r="I29" i="33"/>
  <c r="AU34" i="33"/>
  <c r="AE34" i="33"/>
  <c r="O34" i="33"/>
  <c r="AS34" i="33"/>
  <c r="AC34" i="33"/>
  <c r="M34" i="33"/>
  <c r="AB34" i="33"/>
  <c r="AT34" i="33"/>
  <c r="N34" i="33"/>
  <c r="X34" i="33"/>
  <c r="AH34" i="33"/>
  <c r="AM34" i="33"/>
  <c r="W34" i="33"/>
  <c r="BA34" i="33"/>
  <c r="AK34" i="33"/>
  <c r="U34" i="33"/>
  <c r="AR34" i="33"/>
  <c r="L34" i="33"/>
  <c r="AD34" i="33"/>
  <c r="AN34" i="33"/>
  <c r="AX34" i="33"/>
  <c r="R34" i="33"/>
  <c r="AQ34" i="33"/>
  <c r="K34" i="33"/>
  <c r="Y34" i="33"/>
  <c r="T34" i="33"/>
  <c r="AV34" i="33"/>
  <c r="Z34" i="33"/>
  <c r="AY34" i="33"/>
  <c r="AG34" i="33"/>
  <c r="AP34" i="33"/>
  <c r="AA34" i="33"/>
  <c r="AO34" i="33"/>
  <c r="AZ34" i="33"/>
  <c r="AL34" i="33"/>
  <c r="P34" i="33"/>
  <c r="AI34" i="33"/>
  <c r="AW34" i="33"/>
  <c r="Q34" i="33"/>
  <c r="BB34" i="33"/>
  <c r="AF34" i="33"/>
  <c r="J34" i="33"/>
  <c r="S34" i="33"/>
  <c r="AJ34" i="33"/>
  <c r="V34" i="33"/>
  <c r="AA28" i="33"/>
  <c r="N28" i="33"/>
  <c r="AT28" i="33"/>
  <c r="AT29" i="33" s="1"/>
  <c r="Q28" i="33"/>
  <c r="AW28" i="33"/>
  <c r="AW29" i="33" s="1"/>
  <c r="O28" i="33"/>
  <c r="AU28" i="33"/>
  <c r="AU29" i="33" s="1"/>
  <c r="AH29" i="33"/>
  <c r="AX59" i="33"/>
  <c r="BC59" i="33"/>
  <c r="AM59" i="33"/>
  <c r="AJ59" i="33"/>
  <c r="BA59" i="33"/>
  <c r="AW59" i="33"/>
  <c r="AP59" i="33"/>
  <c r="AU59" i="33"/>
  <c r="AZ59" i="33"/>
  <c r="AV59" i="33"/>
  <c r="AO59" i="33"/>
  <c r="AY59" i="33"/>
  <c r="BD59" i="33"/>
  <c r="AL59" i="33"/>
  <c r="AR59" i="33"/>
  <c r="AS59" i="33"/>
  <c r="AT59" i="33"/>
  <c r="AI59" i="33"/>
  <c r="AK59" i="33"/>
  <c r="BB59" i="33"/>
  <c r="AQ59" i="33"/>
  <c r="AN59" i="33"/>
  <c r="W28" i="33"/>
  <c r="W29" i="33" s="1"/>
  <c r="J28" i="33"/>
  <c r="J29" i="33" s="1"/>
  <c r="AP28" i="33"/>
  <c r="AP29" i="33" s="1"/>
  <c r="M28" i="33"/>
  <c r="M29" i="33" s="1"/>
  <c r="G19" i="10"/>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F29" i="10" l="1"/>
  <c r="G12" i="27"/>
  <c r="BA40" i="33"/>
  <c r="AK40" i="33"/>
  <c r="U40" i="33"/>
  <c r="AU40" i="33"/>
  <c r="AE40" i="33"/>
  <c r="AX40" i="33"/>
  <c r="R40" i="33"/>
  <c r="AB40" i="33"/>
  <c r="AL40" i="33"/>
  <c r="AV40" i="33"/>
  <c r="P40" i="33"/>
  <c r="AS40" i="33"/>
  <c r="AC40" i="33"/>
  <c r="BC40" i="33"/>
  <c r="AM40" i="33"/>
  <c r="W40" i="33"/>
  <c r="AH40" i="33"/>
  <c r="AR40" i="33"/>
  <c r="BB40" i="33"/>
  <c r="V40" i="33"/>
  <c r="AF40" i="33"/>
  <c r="AW40" i="33"/>
  <c r="Q40" i="33"/>
  <c r="AA40" i="33"/>
  <c r="AZ40" i="33"/>
  <c r="AD40" i="33"/>
  <c r="Y40" i="33"/>
  <c r="AI40" i="33"/>
  <c r="Z40" i="33"/>
  <c r="AT40" i="33"/>
  <c r="X40" i="33"/>
  <c r="AG40" i="33"/>
  <c r="AQ40" i="33"/>
  <c r="AP40" i="33"/>
  <c r="T40" i="33"/>
  <c r="AN40" i="33"/>
  <c r="AO40" i="33"/>
  <c r="AY40" i="33"/>
  <c r="S40" i="33"/>
  <c r="AJ40" i="33"/>
  <c r="BD40" i="33"/>
  <c r="AX42" i="33"/>
  <c r="AH42" i="33"/>
  <c r="R42" i="33"/>
  <c r="AR42" i="33"/>
  <c r="AB42" i="33"/>
  <c r="AQ42" i="33"/>
  <c r="BA42" i="33"/>
  <c r="U42" i="33"/>
  <c r="AE42" i="33"/>
  <c r="AG42" i="33"/>
  <c r="AP42" i="33"/>
  <c r="Z42" i="33"/>
  <c r="AZ42" i="33"/>
  <c r="AJ42" i="33"/>
  <c r="T42" i="33"/>
  <c r="AA42" i="33"/>
  <c r="AK42" i="33"/>
  <c r="AU42" i="33"/>
  <c r="AW42" i="33"/>
  <c r="AD42" i="33"/>
  <c r="AN42" i="33"/>
  <c r="AI42" i="33"/>
  <c r="BC42" i="33"/>
  <c r="Y42" i="33"/>
  <c r="AL42" i="33"/>
  <c r="AV42" i="33"/>
  <c r="AY42" i="33"/>
  <c r="AC42" i="33"/>
  <c r="AO42" i="33"/>
  <c r="AT42" i="33"/>
  <c r="BD42" i="33"/>
  <c r="X42" i="33"/>
  <c r="AS42" i="33"/>
  <c r="W42" i="33"/>
  <c r="BB42" i="33"/>
  <c r="V42" i="33"/>
  <c r="AF42" i="33"/>
  <c r="S42" i="33"/>
  <c r="AM42" i="33"/>
  <c r="AP39" i="33"/>
  <c r="Z39" i="33"/>
  <c r="AZ39" i="33"/>
  <c r="AJ39" i="33"/>
  <c r="T39" i="33"/>
  <c r="AI39" i="33"/>
  <c r="AS39" i="33"/>
  <c r="BC39" i="33"/>
  <c r="W39" i="33"/>
  <c r="AG39" i="33"/>
  <c r="AX39" i="33"/>
  <c r="AH39" i="33"/>
  <c r="R39" i="33"/>
  <c r="AR39" i="33"/>
  <c r="AB39" i="33"/>
  <c r="AY39" i="33"/>
  <c r="S39" i="33"/>
  <c r="AC39" i="33"/>
  <c r="AM39" i="33"/>
  <c r="AW39" i="33"/>
  <c r="Q39" i="33"/>
  <c r="BB39" i="33"/>
  <c r="V39" i="33"/>
  <c r="AF39" i="33"/>
  <c r="AA39" i="33"/>
  <c r="AU39" i="33"/>
  <c r="Y39" i="33"/>
  <c r="AD39" i="33"/>
  <c r="AN39" i="33"/>
  <c r="AQ39" i="33"/>
  <c r="U39" i="33"/>
  <c r="AO39" i="33"/>
  <c r="AL39" i="33"/>
  <c r="AV39" i="33"/>
  <c r="P39" i="33"/>
  <c r="AK39" i="33"/>
  <c r="O39" i="33"/>
  <c r="AT39" i="33"/>
  <c r="BD39" i="33"/>
  <c r="X39" i="33"/>
  <c r="BA39" i="33"/>
  <c r="AE39" i="33"/>
  <c r="BC57" i="33"/>
  <c r="AM57" i="33"/>
  <c r="AV57" i="33"/>
  <c r="AW57" i="33"/>
  <c r="AS57" i="33"/>
  <c r="BB57" i="33"/>
  <c r="AU57" i="33"/>
  <c r="BD57" i="33"/>
  <c r="AN57" i="33"/>
  <c r="AG57" i="33"/>
  <c r="AX57" i="33"/>
  <c r="AP57" i="33"/>
  <c r="AY57" i="33"/>
  <c r="AR57" i="33"/>
  <c r="AK57" i="33"/>
  <c r="AZ57" i="33"/>
  <c r="BA57" i="33"/>
  <c r="AT57" i="33"/>
  <c r="AI57" i="33"/>
  <c r="AO57" i="33"/>
  <c r="AL57" i="33"/>
  <c r="AQ57" i="33"/>
  <c r="AJ57" i="33"/>
  <c r="AH57" i="33"/>
  <c r="AR38" i="33"/>
  <c r="AB38" i="33"/>
  <c r="BB38" i="33"/>
  <c r="AL38" i="33"/>
  <c r="V38" i="33"/>
  <c r="AS38" i="33"/>
  <c r="BC38" i="33"/>
  <c r="W38" i="33"/>
  <c r="AG38" i="33"/>
  <c r="AQ38" i="33"/>
  <c r="AZ38" i="33"/>
  <c r="AJ38" i="33"/>
  <c r="T38" i="33"/>
  <c r="AT38" i="33"/>
  <c r="AD38" i="33"/>
  <c r="N38" i="33"/>
  <c r="AC38" i="33"/>
  <c r="AM38" i="33"/>
  <c r="AW38" i="33"/>
  <c r="Q38" i="33"/>
  <c r="AA38" i="33"/>
  <c r="BD38" i="33"/>
  <c r="X38" i="33"/>
  <c r="AH38" i="33"/>
  <c r="AK38" i="33"/>
  <c r="O38" i="33"/>
  <c r="AI38" i="33"/>
  <c r="AP38" i="33"/>
  <c r="AE38" i="33"/>
  <c r="AN38" i="33"/>
  <c r="AX38" i="33"/>
  <c r="R38" i="33"/>
  <c r="AU38" i="33"/>
  <c r="Y38" i="33"/>
  <c r="AV38" i="33"/>
  <c r="P38" i="33"/>
  <c r="Z38" i="33"/>
  <c r="U38" i="33"/>
  <c r="AO38" i="33"/>
  <c r="S38" i="33"/>
  <c r="AF38" i="33"/>
  <c r="BA38" i="33"/>
  <c r="AY38" i="33"/>
  <c r="AQ35" i="33"/>
  <c r="AA35" i="33"/>
  <c r="K35" i="33"/>
  <c r="AO35" i="33"/>
  <c r="Y35" i="33"/>
  <c r="AV35" i="33"/>
  <c r="P35" i="33"/>
  <c r="Z35" i="33"/>
  <c r="AJ35" i="33"/>
  <c r="BB35" i="33"/>
  <c r="V35" i="33"/>
  <c r="AY35" i="33"/>
  <c r="AI35" i="33"/>
  <c r="S35" i="33"/>
  <c r="AW35" i="33"/>
  <c r="AG35" i="33"/>
  <c r="Q35" i="33"/>
  <c r="AF35" i="33"/>
  <c r="AP35" i="33"/>
  <c r="AZ35" i="33"/>
  <c r="T35" i="33"/>
  <c r="AL35" i="33"/>
  <c r="AM35" i="33"/>
  <c r="BA35" i="33"/>
  <c r="U35" i="33"/>
  <c r="AX35" i="33"/>
  <c r="AB35" i="33"/>
  <c r="N35" i="33"/>
  <c r="AU35" i="33"/>
  <c r="O35" i="33"/>
  <c r="AC35" i="33"/>
  <c r="X35" i="33"/>
  <c r="AR35" i="33"/>
  <c r="AD35" i="33"/>
  <c r="BC35" i="33"/>
  <c r="W35" i="33"/>
  <c r="AK35" i="33"/>
  <c r="AN35" i="33"/>
  <c r="R35" i="33"/>
  <c r="AT35" i="33"/>
  <c r="AE35" i="33"/>
  <c r="AS35" i="33"/>
  <c r="M35" i="33"/>
  <c r="AH35" i="33"/>
  <c r="L35" i="33"/>
  <c r="BA41" i="33"/>
  <c r="AK41" i="33"/>
  <c r="U41" i="33"/>
  <c r="AU41" i="33"/>
  <c r="AE41" i="33"/>
  <c r="AX41" i="33"/>
  <c r="R41" i="33"/>
  <c r="AB41" i="33"/>
  <c r="AL41" i="33"/>
  <c r="AV41" i="33"/>
  <c r="AS41" i="33"/>
  <c r="AC41" i="33"/>
  <c r="BC41" i="33"/>
  <c r="AM41" i="33"/>
  <c r="W41" i="33"/>
  <c r="AH41" i="33"/>
  <c r="AR41" i="33"/>
  <c r="BB41" i="33"/>
  <c r="V41" i="33"/>
  <c r="AF41" i="33"/>
  <c r="AW41" i="33"/>
  <c r="Q41" i="33"/>
  <c r="AA41" i="33"/>
  <c r="AZ41" i="33"/>
  <c r="AD41" i="33"/>
  <c r="Y41" i="33"/>
  <c r="AI41" i="33"/>
  <c r="Z41" i="33"/>
  <c r="AT41" i="33"/>
  <c r="X41" i="33"/>
  <c r="AG41" i="33"/>
  <c r="AQ41" i="33"/>
  <c r="AP41" i="33"/>
  <c r="T41" i="33"/>
  <c r="AN41" i="33"/>
  <c r="AO41" i="33"/>
  <c r="AY41" i="33"/>
  <c r="S41" i="33"/>
  <c r="AJ41" i="33"/>
  <c r="BD41" i="33"/>
  <c r="AU56" i="33"/>
  <c r="BD56" i="33"/>
  <c r="AN56" i="33"/>
  <c r="AO56" i="33"/>
  <c r="AK56" i="33"/>
  <c r="AH56" i="33"/>
  <c r="BC56" i="33"/>
  <c r="AM56" i="33"/>
  <c r="AV56" i="33"/>
  <c r="AF56" i="33"/>
  <c r="BA56" i="33"/>
  <c r="AT56" i="33"/>
  <c r="AL56" i="33"/>
  <c r="AZ56" i="33"/>
  <c r="AG56" i="33"/>
  <c r="BB56" i="33"/>
  <c r="AI56" i="33"/>
  <c r="AW56" i="33"/>
  <c r="AX56" i="33"/>
  <c r="AQ56" i="33"/>
  <c r="AJ56" i="33"/>
  <c r="AP56" i="33"/>
  <c r="AY56" i="33"/>
  <c r="AR56" i="33"/>
  <c r="AS56" i="33"/>
  <c r="BD50" i="33"/>
  <c r="AN50" i="33"/>
  <c r="BA50" i="33"/>
  <c r="AK50" i="33"/>
  <c r="AT50" i="33"/>
  <c r="AP50" i="33"/>
  <c r="AE50" i="33"/>
  <c r="AM50" i="33"/>
  <c r="AV50" i="33"/>
  <c r="AF50" i="33"/>
  <c r="AS50" i="33"/>
  <c r="AC50" i="33"/>
  <c r="AD50" i="33"/>
  <c r="Z50" i="33"/>
  <c r="AI50" i="33"/>
  <c r="AA50" i="33"/>
  <c r="AZ50" i="33"/>
  <c r="AW50" i="33"/>
  <c r="AL50" i="33"/>
  <c r="AY50" i="33"/>
  <c r="BB50" i="33"/>
  <c r="AJ50" i="33"/>
  <c r="AG50" i="33"/>
  <c r="AH50" i="33"/>
  <c r="AQ50" i="33"/>
  <c r="AR50" i="33"/>
  <c r="AO50" i="33"/>
  <c r="AX50" i="33"/>
  <c r="BC50" i="33"/>
  <c r="AB50" i="33"/>
  <c r="AU50" i="33"/>
  <c r="O29" i="33"/>
  <c r="Q29" i="33"/>
  <c r="N29" i="33"/>
  <c r="AS52" i="33"/>
  <c r="AC52" i="33"/>
  <c r="AP52" i="33"/>
  <c r="AY52" i="33"/>
  <c r="AU52" i="33"/>
  <c r="AJ52" i="33"/>
  <c r="AB52" i="33"/>
  <c r="BA52" i="33"/>
  <c r="AK52" i="33"/>
  <c r="AX52" i="33"/>
  <c r="AH52" i="33"/>
  <c r="AI52" i="33"/>
  <c r="AE52" i="33"/>
  <c r="AN52" i="33"/>
  <c r="AF52" i="33"/>
  <c r="BB52" i="33"/>
  <c r="AQ52" i="33"/>
  <c r="BD52" i="33"/>
  <c r="AG52" i="33"/>
  <c r="AD52" i="33"/>
  <c r="AZ52" i="33"/>
  <c r="AO52" i="33"/>
  <c r="AL52" i="33"/>
  <c r="AM52" i="33"/>
  <c r="AV52" i="33"/>
  <c r="AW52" i="33"/>
  <c r="AT52" i="33"/>
  <c r="BC52" i="33"/>
  <c r="AR52" i="33"/>
  <c r="BA44" i="33"/>
  <c r="BB44" i="33"/>
  <c r="BC44" i="33"/>
  <c r="AE44" i="33"/>
  <c r="AQ44" i="33"/>
  <c r="Y44" i="33"/>
  <c r="AF44" i="33"/>
  <c r="Z44" i="33"/>
  <c r="T44" i="33"/>
  <c r="V44" i="33"/>
  <c r="AS44" i="33"/>
  <c r="AT44" i="33"/>
  <c r="AM44" i="33"/>
  <c r="W44" i="33"/>
  <c r="AG44" i="33"/>
  <c r="BD44" i="33"/>
  <c r="AR44" i="33"/>
  <c r="AJ44" i="33"/>
  <c r="AL44" i="33"/>
  <c r="AX44" i="33"/>
  <c r="AA44" i="33"/>
  <c r="U44" i="33"/>
  <c r="AV44" i="33"/>
  <c r="AI44" i="33"/>
  <c r="AH44" i="33"/>
  <c r="AW44" i="33"/>
  <c r="AU44" i="33"/>
  <c r="AK44" i="33"/>
  <c r="X44" i="33"/>
  <c r="AZ44" i="33"/>
  <c r="AP44" i="33"/>
  <c r="AY44" i="33"/>
  <c r="AN44" i="33"/>
  <c r="AB44" i="33"/>
  <c r="AO44" i="33"/>
  <c r="AC44" i="33"/>
  <c r="AD44" i="33"/>
  <c r="AX51" i="33"/>
  <c r="AH51" i="33"/>
  <c r="AU51" i="33"/>
  <c r="AE51" i="33"/>
  <c r="AN51" i="33"/>
  <c r="AJ51" i="33"/>
  <c r="BA51" i="33"/>
  <c r="AC51" i="33"/>
  <c r="AP51" i="33"/>
  <c r="BC51" i="33"/>
  <c r="AM51" i="33"/>
  <c r="BD51" i="33"/>
  <c r="AZ51" i="33"/>
  <c r="AW51" i="33"/>
  <c r="AO51" i="33"/>
  <c r="AT51" i="33"/>
  <c r="AQ51" i="33"/>
  <c r="AF51" i="33"/>
  <c r="AK51" i="33"/>
  <c r="BB51" i="33"/>
  <c r="AY51" i="33"/>
  <c r="AV51" i="33"/>
  <c r="AG51" i="33"/>
  <c r="AD51" i="33"/>
  <c r="AA51" i="33"/>
  <c r="AB51" i="33"/>
  <c r="AL51" i="33"/>
  <c r="AI51" i="33"/>
  <c r="AR51" i="33"/>
  <c r="AS51" i="33"/>
  <c r="BB46" i="33"/>
  <c r="AL46" i="33"/>
  <c r="V46" i="33"/>
  <c r="AQ46" i="33"/>
  <c r="AA46" i="33"/>
  <c r="AN46" i="33"/>
  <c r="AR46" i="33"/>
  <c r="AG46" i="33"/>
  <c r="Y46" i="33"/>
  <c r="AT46" i="33"/>
  <c r="AD46" i="33"/>
  <c r="AY46" i="33"/>
  <c r="AI46" i="33"/>
  <c r="BD46" i="33"/>
  <c r="X46" i="33"/>
  <c r="AB46" i="33"/>
  <c r="AK46" i="33"/>
  <c r="AC46" i="33"/>
  <c r="AH46" i="33"/>
  <c r="AM46" i="33"/>
  <c r="AF46" i="33"/>
  <c r="BA46" i="33"/>
  <c r="AP46" i="33"/>
  <c r="AU46" i="33"/>
  <c r="AV46" i="33"/>
  <c r="AW46" i="33"/>
  <c r="AX46" i="33"/>
  <c r="BC46" i="33"/>
  <c r="W46" i="33"/>
  <c r="AJ46" i="33"/>
  <c r="AS46" i="33"/>
  <c r="Z46" i="33"/>
  <c r="AE46" i="33"/>
  <c r="AZ46" i="33"/>
  <c r="AO46" i="33"/>
  <c r="AY36" i="33"/>
  <c r="AI36" i="33"/>
  <c r="S36" i="33"/>
  <c r="AS36" i="33"/>
  <c r="AC36" i="33"/>
  <c r="M36" i="33"/>
  <c r="AB36" i="33"/>
  <c r="AT36" i="33"/>
  <c r="N36" i="33"/>
  <c r="AF36" i="33"/>
  <c r="AP36" i="33"/>
  <c r="AQ36" i="33"/>
  <c r="AA36" i="33"/>
  <c r="BA36" i="33"/>
  <c r="AK36" i="33"/>
  <c r="U36" i="33"/>
  <c r="AR36" i="33"/>
  <c r="L36" i="33"/>
  <c r="AD36" i="33"/>
  <c r="AV36" i="33"/>
  <c r="P36" i="33"/>
  <c r="Z36" i="33"/>
  <c r="AU36" i="33"/>
  <c r="O36" i="33"/>
  <c r="Y36" i="33"/>
  <c r="T36" i="33"/>
  <c r="BD36" i="33"/>
  <c r="AH36" i="33"/>
  <c r="BC36" i="33"/>
  <c r="W36" i="33"/>
  <c r="AG36" i="33"/>
  <c r="AJ36" i="33"/>
  <c r="V36" i="33"/>
  <c r="AX36" i="33"/>
  <c r="AE36" i="33"/>
  <c r="AO36" i="33"/>
  <c r="AZ36" i="33"/>
  <c r="AL36" i="33"/>
  <c r="X36" i="33"/>
  <c r="AM36" i="33"/>
  <c r="AW36" i="33"/>
  <c r="Q36" i="33"/>
  <c r="BB36" i="33"/>
  <c r="AN36" i="33"/>
  <c r="R36" i="33"/>
  <c r="AQ48" i="33"/>
  <c r="AA48" i="33"/>
  <c r="AR48" i="33"/>
  <c r="AB48" i="33"/>
  <c r="AK48" i="33"/>
  <c r="AG48" i="33"/>
  <c r="AX48" i="33"/>
  <c r="AP48" i="33"/>
  <c r="AY48" i="33"/>
  <c r="AI48" i="33"/>
  <c r="AZ48" i="33"/>
  <c r="AJ48" i="33"/>
  <c r="BA48" i="33"/>
  <c r="AW48" i="33"/>
  <c r="AT48" i="33"/>
  <c r="BB48" i="33"/>
  <c r="AM48" i="33"/>
  <c r="AN48" i="33"/>
  <c r="AC48" i="33"/>
  <c r="AH48" i="33"/>
  <c r="AU48" i="33"/>
  <c r="AV48" i="33"/>
  <c r="AS48" i="33"/>
  <c r="AD48" i="33"/>
  <c r="BC48" i="33"/>
  <c r="BD48" i="33"/>
  <c r="X48" i="33"/>
  <c r="Y48" i="33"/>
  <c r="Z48" i="33"/>
  <c r="AE48" i="33"/>
  <c r="AF48" i="33"/>
  <c r="AO48" i="33"/>
  <c r="AL48" i="33"/>
  <c r="BC49" i="33"/>
  <c r="AM49" i="33"/>
  <c r="BD49" i="33"/>
  <c r="AN49" i="33"/>
  <c r="BA49" i="33"/>
  <c r="AW49" i="33"/>
  <c r="AT49" i="33"/>
  <c r="BB49" i="33"/>
  <c r="AU49" i="33"/>
  <c r="AE49" i="33"/>
  <c r="AV49" i="33"/>
  <c r="AF49" i="33"/>
  <c r="AK49" i="33"/>
  <c r="AG49" i="33"/>
  <c r="AX49" i="33"/>
  <c r="AP49" i="33"/>
  <c r="AY49" i="33"/>
  <c r="AZ49" i="33"/>
  <c r="AS49" i="33"/>
  <c r="AD49" i="33"/>
  <c r="AA49" i="33"/>
  <c r="AB49" i="33"/>
  <c r="Y49" i="33"/>
  <c r="Z49" i="33"/>
  <c r="AI49" i="33"/>
  <c r="AJ49" i="33"/>
  <c r="AO49" i="33"/>
  <c r="AL49" i="33"/>
  <c r="AQ49" i="33"/>
  <c r="AR49" i="33"/>
  <c r="AC49" i="33"/>
  <c r="AH49" i="33"/>
  <c r="AR58" i="33"/>
  <c r="AW58" i="33"/>
  <c r="AX58" i="33"/>
  <c r="AT58" i="33"/>
  <c r="AY58" i="33"/>
  <c r="AZ58" i="33"/>
  <c r="AJ58" i="33"/>
  <c r="AO58" i="33"/>
  <c r="AH58" i="33"/>
  <c r="AQ58" i="33"/>
  <c r="BC58" i="33"/>
  <c r="BD58" i="33"/>
  <c r="AS58" i="33"/>
  <c r="AL58" i="33"/>
  <c r="BA58" i="33"/>
  <c r="BB58" i="33"/>
  <c r="AM58" i="33"/>
  <c r="AN58" i="33"/>
  <c r="AP58" i="33"/>
  <c r="AI58" i="33"/>
  <c r="AV58" i="33"/>
  <c r="AK58" i="33"/>
  <c r="AU58" i="33"/>
  <c r="AA29" i="33"/>
  <c r="S29" i="33"/>
  <c r="AF29" i="33"/>
  <c r="Z29" i="33"/>
  <c r="U29" i="33"/>
  <c r="K29" i="33"/>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BC30" i="10"/>
  <c r="BA30" i="10"/>
  <c r="L19" i="10"/>
  <c r="J19" i="10"/>
  <c r="H19" i="10"/>
  <c r="H12" i="27" l="1"/>
  <c r="G29" i="10"/>
  <c r="BB60" i="33"/>
  <c r="BA60" i="33"/>
  <c r="AZ60" i="33"/>
  <c r="AY60" i="33"/>
  <c r="BD60" i="33"/>
  <c r="BC60" i="33"/>
  <c r="AY30" i="10"/>
  <c r="AZ30" i="10"/>
  <c r="BD30" i="10"/>
  <c r="AX30" i="10"/>
  <c r="BB30"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F13" i="10"/>
  <c r="G13" i="10"/>
  <c r="AX13" i="10"/>
  <c r="AY13" i="10"/>
  <c r="AZ13" i="10"/>
  <c r="BA13" i="10"/>
  <c r="BB13" i="10"/>
  <c r="BC13" i="10"/>
  <c r="BD13" i="10"/>
  <c r="E13" i="10"/>
  <c r="I12" i="27" l="1"/>
  <c r="H29" i="10"/>
  <c r="H13" i="10" s="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J12" i="27" l="1"/>
  <c r="I29" i="10"/>
  <c r="I13" i="10" s="1"/>
  <c r="E30" i="10"/>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K12" i="27" l="1"/>
  <c r="J29" i="10"/>
  <c r="J13" i="10" s="1"/>
  <c r="F30" i="10"/>
  <c r="F14" i="10" s="1"/>
  <c r="BC14" i="10"/>
  <c r="AY14" i="10"/>
  <c r="E14" i="10"/>
  <c r="BA14" i="10"/>
  <c r="BD14" i="10"/>
  <c r="BB14" i="10"/>
  <c r="AZ14" i="10"/>
  <c r="AX14" i="10"/>
  <c r="L12" i="27" l="1"/>
  <c r="K29" i="10"/>
  <c r="K13" i="10" s="1"/>
  <c r="G30" i="10"/>
  <c r="G14" i="10"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M12" i="27" l="1"/>
  <c r="L29" i="10"/>
  <c r="L13" i="10" s="1"/>
  <c r="H30" i="10"/>
  <c r="H14" i="10" s="1"/>
  <c r="H24" i="10" s="1"/>
  <c r="F24" i="10"/>
  <c r="G24" i="10"/>
  <c r="AX24" i="10"/>
  <c r="AY24" i="10"/>
  <c r="AZ24" i="10"/>
  <c r="BA24" i="10"/>
  <c r="BB24" i="10"/>
  <c r="BC24" i="10"/>
  <c r="BD24" i="10"/>
  <c r="E24" i="10"/>
  <c r="N12" i="27" l="1"/>
  <c r="M29" i="10"/>
  <c r="M13" i="10" s="1"/>
  <c r="I30" i="10"/>
  <c r="I14" i="10" s="1"/>
  <c r="I24" i="10" s="1"/>
  <c r="O12" i="27" l="1"/>
  <c r="N29" i="10"/>
  <c r="N13" i="10" s="1"/>
  <c r="J30" i="10"/>
  <c r="J14" i="10" s="1"/>
  <c r="J24" i="10" s="1"/>
  <c r="P12" i="27" l="1"/>
  <c r="O29" i="10"/>
  <c r="O13" i="10" s="1"/>
  <c r="K30" i="10"/>
  <c r="K14" i="10" s="1"/>
  <c r="K24" i="10" s="1"/>
  <c r="Q12" i="27" l="1"/>
  <c r="P29" i="10"/>
  <c r="P13" i="10" s="1"/>
  <c r="L30" i="10"/>
  <c r="L14" i="10" s="1"/>
  <c r="L24" i="10" s="1"/>
  <c r="R12" i="27" l="1"/>
  <c r="Q29" i="10"/>
  <c r="Q13" i="10" s="1"/>
  <c r="M30" i="10"/>
  <c r="M14" i="10" s="1"/>
  <c r="M24" i="10" s="1"/>
  <c r="S12" i="27" l="1"/>
  <c r="R29" i="10"/>
  <c r="R13" i="10" s="1"/>
  <c r="N30" i="10"/>
  <c r="N14" i="10" s="1"/>
  <c r="N24" i="10" s="1"/>
  <c r="T12" i="27" l="1"/>
  <c r="S29" i="10"/>
  <c r="S13" i="10" s="1"/>
  <c r="O30" i="10"/>
  <c r="O14" i="10" s="1"/>
  <c r="O24" i="10" s="1"/>
  <c r="U12" i="27" l="1"/>
  <c r="T29" i="10"/>
  <c r="T13" i="10" s="1"/>
  <c r="G29" i="29"/>
  <c r="P30" i="10"/>
  <c r="P14" i="10" s="1"/>
  <c r="P24" i="10" s="1"/>
  <c r="U29" i="10" l="1"/>
  <c r="U13" i="10" s="1"/>
  <c r="V12" i="27"/>
  <c r="Q30" i="10"/>
  <c r="Q14" i="10" s="1"/>
  <c r="Q24" i="10" s="1"/>
  <c r="W12" i="27" l="1"/>
  <c r="V29" i="10"/>
  <c r="V13" i="10" s="1"/>
  <c r="R30" i="10"/>
  <c r="R14" i="10" s="1"/>
  <c r="R24" i="10" s="1"/>
  <c r="W29" i="10" l="1"/>
  <c r="W13" i="10" s="1"/>
  <c r="X12" i="27"/>
  <c r="S30" i="10"/>
  <c r="S14" i="10" s="1"/>
  <c r="S24" i="10" s="1"/>
  <c r="X29" i="10" l="1"/>
  <c r="X13" i="10" s="1"/>
  <c r="Y12" i="27"/>
  <c r="T30" i="10"/>
  <c r="T14" i="10" s="1"/>
  <c r="T24" i="10" s="1"/>
  <c r="Z12" i="27" l="1"/>
  <c r="Y29" i="10"/>
  <c r="Y13" i="10" s="1"/>
  <c r="U30" i="10"/>
  <c r="U14" i="10" s="1"/>
  <c r="U24" i="10" s="1"/>
  <c r="Z29" i="10" l="1"/>
  <c r="Z13" i="10" s="1"/>
  <c r="AA12" i="27"/>
  <c r="V30" i="10"/>
  <c r="V14" i="10" s="1"/>
  <c r="V24" i="10" s="1"/>
  <c r="AB12" i="27" l="1"/>
  <c r="AA29" i="10"/>
  <c r="AA13" i="10" s="1"/>
  <c r="W30" i="10"/>
  <c r="W14" i="10" s="1"/>
  <c r="W24" i="10" s="1"/>
  <c r="AB29" i="10" l="1"/>
  <c r="AB13" i="10" s="1"/>
  <c r="AC12" i="27"/>
  <c r="H29" i="29"/>
  <c r="X30" i="10"/>
  <c r="X14" i="10" s="1"/>
  <c r="X24" i="10" s="1"/>
  <c r="AD12" i="27" l="1"/>
  <c r="AC29" i="10"/>
  <c r="AC13" i="10" s="1"/>
  <c r="Y30" i="10"/>
  <c r="Y14" i="10" s="1"/>
  <c r="Y24" i="10" s="1"/>
  <c r="AE12" i="27" l="1"/>
  <c r="AD29" i="10"/>
  <c r="AD13" i="10" s="1"/>
  <c r="Z30" i="10"/>
  <c r="Z14" i="10" s="1"/>
  <c r="Z24" i="10" s="1"/>
  <c r="AF12" i="27" l="1"/>
  <c r="AE29" i="10"/>
  <c r="AE13" i="10" s="1"/>
  <c r="AA30" i="10"/>
  <c r="AA14" i="10" s="1"/>
  <c r="AA24" i="10" s="1"/>
  <c r="AG12" i="27" l="1"/>
  <c r="AF29" i="10"/>
  <c r="AF13" i="10" s="1"/>
  <c r="AB30" i="10"/>
  <c r="AB14" i="10" s="1"/>
  <c r="AB24" i="10" s="1"/>
  <c r="AH12" i="27" l="1"/>
  <c r="AG29" i="10"/>
  <c r="AG13" i="10" s="1"/>
  <c r="AC30" i="10"/>
  <c r="AC14" i="10" s="1"/>
  <c r="AC24" i="10" s="1"/>
  <c r="AI12" i="27" l="1"/>
  <c r="AH29" i="10"/>
  <c r="AH13" i="10" s="1"/>
  <c r="AD30" i="10"/>
  <c r="AD14" i="10" s="1"/>
  <c r="AD24" i="10" s="1"/>
  <c r="AJ12" i="27" l="1"/>
  <c r="AI29" i="10"/>
  <c r="AI13" i="10" s="1"/>
  <c r="AE30" i="10"/>
  <c r="AE14" i="10" s="1"/>
  <c r="AE24" i="10" s="1"/>
  <c r="AK12" i="27" l="1"/>
  <c r="AJ29" i="10"/>
  <c r="AJ13" i="10" s="1"/>
  <c r="I29" i="29"/>
  <c r="AF30" i="10"/>
  <c r="AF14" i="10" s="1"/>
  <c r="AF24" i="10" s="1"/>
  <c r="AL12" i="27" l="1"/>
  <c r="AK29" i="10"/>
  <c r="AK13" i="10" s="1"/>
  <c r="AG30" i="10"/>
  <c r="AG14" i="10" s="1"/>
  <c r="AG24" i="10" s="1"/>
  <c r="AM12" i="27" l="1"/>
  <c r="AL29" i="10"/>
  <c r="AL13" i="10" s="1"/>
  <c r="AH30" i="10"/>
  <c r="AH14" i="10" s="1"/>
  <c r="AH24" i="10" s="1"/>
  <c r="AN12" i="27" l="1"/>
  <c r="AM29" i="10"/>
  <c r="AI30" i="10"/>
  <c r="AI14" i="10" s="1"/>
  <c r="AI24" i="10" s="1"/>
  <c r="AM13" i="10" l="1"/>
  <c r="AM30" i="10"/>
  <c r="AM14" i="10" s="1"/>
  <c r="AO12" i="27"/>
  <c r="AN29" i="10"/>
  <c r="AJ30" i="10"/>
  <c r="AJ14" i="10" s="1"/>
  <c r="AJ24" i="10" s="1"/>
  <c r="AN30" i="10" l="1"/>
  <c r="AN14" i="10" s="1"/>
  <c r="AN13" i="10"/>
  <c r="AN24" i="10" s="1"/>
  <c r="AO29" i="10"/>
  <c r="AP12" i="27"/>
  <c r="AM24" i="10"/>
  <c r="AK30" i="10"/>
  <c r="AK14" i="10" s="1"/>
  <c r="AK24" i="10" s="1"/>
  <c r="AQ12" i="27" l="1"/>
  <c r="AP29" i="10"/>
  <c r="AO13" i="10"/>
  <c r="AO24" i="10" s="1"/>
  <c r="AO30" i="10"/>
  <c r="AO14" i="10" s="1"/>
  <c r="AL30" i="10"/>
  <c r="AL14" i="10" s="1"/>
  <c r="AL24" i="10" s="1"/>
  <c r="AP30" i="10" l="1"/>
  <c r="AP14" i="10" s="1"/>
  <c r="AP13" i="10"/>
  <c r="AP24" i="10" s="1"/>
  <c r="AQ29" i="10"/>
  <c r="AR12" i="27"/>
  <c r="J29" i="29"/>
  <c r="AR29" i="10" l="1"/>
  <c r="AS12" i="27"/>
  <c r="AQ30" i="10"/>
  <c r="AQ14" i="10" s="1"/>
  <c r="AQ13" i="10"/>
  <c r="E13" i="34"/>
  <c r="E13" i="33" s="1"/>
  <c r="E18" i="33" s="1"/>
  <c r="AQ24" i="10" l="1"/>
  <c r="AT12" i="27"/>
  <c r="AS29" i="10"/>
  <c r="AR30" i="10"/>
  <c r="AR14" i="10" s="1"/>
  <c r="AR13" i="10"/>
  <c r="AR24" i="10" s="1"/>
  <c r="E26" i="33"/>
  <c r="E28" i="33" s="1"/>
  <c r="J7" i="37"/>
  <c r="I7" i="37"/>
  <c r="F86" i="33"/>
  <c r="B7" i="37" s="1"/>
  <c r="E86" i="33"/>
  <c r="AS30" i="10" l="1"/>
  <c r="AS14" i="10" s="1"/>
  <c r="AS13" i="10"/>
  <c r="AU12" i="27"/>
  <c r="AT29" i="10"/>
  <c r="E29" i="33"/>
  <c r="A7" i="37"/>
  <c r="E87" i="33"/>
  <c r="E66" i="33" s="1"/>
  <c r="E65" i="33"/>
  <c r="G12" i="34"/>
  <c r="G86" i="33" s="1"/>
  <c r="C7" i="37" s="1"/>
  <c r="F30" i="33"/>
  <c r="F60" i="33" s="1"/>
  <c r="L30" i="33"/>
  <c r="L60" i="33" s="1"/>
  <c r="AK30" i="33"/>
  <c r="AK60" i="33" s="1"/>
  <c r="J30" i="33"/>
  <c r="J60" i="33" s="1"/>
  <c r="K30" i="33"/>
  <c r="K60" i="33" s="1"/>
  <c r="V30" i="33"/>
  <c r="V60" i="33" s="1"/>
  <c r="X30" i="33"/>
  <c r="X60" i="33" s="1"/>
  <c r="AM30" i="33"/>
  <c r="AM60" i="33" s="1"/>
  <c r="AN30" i="33"/>
  <c r="AN60" i="33" s="1"/>
  <c r="AQ30" i="33"/>
  <c r="AQ60" i="33" s="1"/>
  <c r="AR30" i="33"/>
  <c r="AR60" i="33" s="1"/>
  <c r="AU30" i="33"/>
  <c r="AU60" i="33" s="1"/>
  <c r="AW30" i="33"/>
  <c r="AW60" i="33" s="1"/>
  <c r="O30" i="33"/>
  <c r="O60" i="33" s="1"/>
  <c r="T30" i="33"/>
  <c r="T60" i="33" s="1"/>
  <c r="AH30" i="33"/>
  <c r="AH60" i="33" s="1"/>
  <c r="G30" i="33"/>
  <c r="G60" i="33" s="1"/>
  <c r="M30" i="33"/>
  <c r="M60" i="33" s="1"/>
  <c r="Q30" i="33"/>
  <c r="Q60" i="33" s="1"/>
  <c r="U30" i="33"/>
  <c r="U60" i="33" s="1"/>
  <c r="W30" i="33"/>
  <c r="W60" i="33" s="1"/>
  <c r="Z30" i="33"/>
  <c r="Z60" i="33" s="1"/>
  <c r="AE30" i="33"/>
  <c r="AE60" i="33" s="1"/>
  <c r="AG30" i="33"/>
  <c r="AG60" i="33" s="1"/>
  <c r="AA30" i="33"/>
  <c r="AA60" i="33" s="1"/>
  <c r="AB30" i="33"/>
  <c r="AB60" i="33" s="1"/>
  <c r="AX30" i="33"/>
  <c r="AX60" i="33" s="1"/>
  <c r="H30" i="33"/>
  <c r="H60" i="33" s="1"/>
  <c r="S30" i="33"/>
  <c r="S60" i="33" s="1"/>
  <c r="N30" i="33"/>
  <c r="N60" i="33" s="1"/>
  <c r="AD30" i="33"/>
  <c r="AD60" i="33" s="1"/>
  <c r="AS30" i="33"/>
  <c r="AS60" i="33" s="1"/>
  <c r="I30" i="33"/>
  <c r="I60" i="33" s="1"/>
  <c r="AV30" i="33"/>
  <c r="AV60" i="33" s="1"/>
  <c r="AC30" i="33"/>
  <c r="AC60" i="33" s="1"/>
  <c r="AJ30" i="33"/>
  <c r="AJ60" i="33" s="1"/>
  <c r="AF30" i="33"/>
  <c r="AF60" i="33" s="1"/>
  <c r="AP30" i="33"/>
  <c r="AP60" i="33" s="1"/>
  <c r="P30" i="33"/>
  <c r="P60" i="33" s="1"/>
  <c r="AO30" i="33"/>
  <c r="AO60" i="33" s="1"/>
  <c r="E62" i="33"/>
  <c r="Y30" i="33"/>
  <c r="Y60" i="33" s="1"/>
  <c r="AT30" i="33"/>
  <c r="AT60" i="33" s="1"/>
  <c r="R30" i="33"/>
  <c r="R60" i="33" s="1"/>
  <c r="AI30" i="33"/>
  <c r="AI60" i="33" s="1"/>
  <c r="AL30" i="33"/>
  <c r="AL60" i="33" s="1"/>
  <c r="F87" i="33"/>
  <c r="F66" i="33" s="1"/>
  <c r="F65" i="33"/>
  <c r="AT13" i="10" l="1"/>
  <c r="AT30" i="10"/>
  <c r="AT14" i="10" s="1"/>
  <c r="AV12" i="27"/>
  <c r="AU29" i="10"/>
  <c r="AS24" i="10"/>
  <c r="H12" i="34"/>
  <c r="H86" i="33" s="1"/>
  <c r="D7" i="37" s="1"/>
  <c r="E76" i="33"/>
  <c r="F76" i="33"/>
  <c r="F61" i="33"/>
  <c r="F62" i="33" s="1"/>
  <c r="G61" i="33" s="1"/>
  <c r="E63" i="33"/>
  <c r="E64" i="33" s="1"/>
  <c r="G87" i="33"/>
  <c r="G66" i="33" s="1"/>
  <c r="G65" i="33"/>
  <c r="AU30" i="10" l="1"/>
  <c r="AU14" i="10" s="1"/>
  <c r="AU13" i="10"/>
  <c r="AU24" i="10" s="1"/>
  <c r="AW12" i="27"/>
  <c r="AW29" i="10" s="1"/>
  <c r="AV29" i="10"/>
  <c r="I12" i="34"/>
  <c r="I86" i="33" s="1"/>
  <c r="E7" i="37" s="1"/>
  <c r="AT24" i="10"/>
  <c r="E77" i="33"/>
  <c r="E80" i="33" s="1"/>
  <c r="E81" i="33" s="1"/>
  <c r="G76" i="33"/>
  <c r="H65" i="33"/>
  <c r="H87" i="33"/>
  <c r="H66" i="33" s="1"/>
  <c r="G62" i="33"/>
  <c r="H61" i="33" s="1"/>
  <c r="F63" i="33"/>
  <c r="F64" i="33" s="1"/>
  <c r="F77" i="33" s="1"/>
  <c r="F80" i="33" s="1"/>
  <c r="AV13" i="10" l="1"/>
  <c r="AV30" i="10"/>
  <c r="AV14" i="10" s="1"/>
  <c r="J12" i="34"/>
  <c r="J86" i="33" s="1"/>
  <c r="F7" i="37" s="1"/>
  <c r="AW30" i="10"/>
  <c r="AW14" i="10" s="1"/>
  <c r="AW13" i="10"/>
  <c r="AW24" i="10" s="1"/>
  <c r="F81" i="33"/>
  <c r="H76" i="33"/>
  <c r="G63" i="33"/>
  <c r="G64" i="33" s="1"/>
  <c r="G77" i="33" s="1"/>
  <c r="G80" i="33" s="1"/>
  <c r="H62" i="33"/>
  <c r="I61" i="33" s="1"/>
  <c r="I65" i="33"/>
  <c r="I87" i="33"/>
  <c r="I66" i="33" s="1"/>
  <c r="K12" i="34"/>
  <c r="K86" i="33" s="1"/>
  <c r="G7" i="37" s="1"/>
  <c r="AV24" i="10" l="1"/>
  <c r="G81" i="33"/>
  <c r="I62" i="33"/>
  <c r="J61" i="33" s="1"/>
  <c r="L12" i="34"/>
  <c r="L86" i="33" s="1"/>
  <c r="H7" i="37" s="1"/>
  <c r="I76" i="33"/>
  <c r="J87" i="33"/>
  <c r="J66" i="33" s="1"/>
  <c r="J65" i="33"/>
  <c r="H63" i="33"/>
  <c r="H64" i="33" s="1"/>
  <c r="H77" i="33" s="1"/>
  <c r="H80" i="33" s="1"/>
  <c r="I63" i="33" l="1"/>
  <c r="I64" i="33" s="1"/>
  <c r="H81" i="33"/>
  <c r="J76" i="33"/>
  <c r="J62" i="33"/>
  <c r="K61" i="33" s="1"/>
  <c r="I77" i="33"/>
  <c r="I80" i="33" s="1"/>
  <c r="K87" i="33"/>
  <c r="K66" i="33" s="1"/>
  <c r="K65" i="33"/>
  <c r="M12" i="34"/>
  <c r="M86" i="33" s="1"/>
  <c r="I81" i="33" l="1"/>
  <c r="J63" i="33"/>
  <c r="J64" i="33" s="1"/>
  <c r="J77" i="33" s="1"/>
  <c r="J80" i="33" s="1"/>
  <c r="L87" i="33"/>
  <c r="L66" i="33" s="1"/>
  <c r="L65" i="33"/>
  <c r="K62" i="33"/>
  <c r="L61" i="33" s="1"/>
  <c r="K76" i="33"/>
  <c r="N12" i="34"/>
  <c r="N86" i="33" s="1"/>
  <c r="J81" i="33" l="1"/>
  <c r="L62" i="33"/>
  <c r="M61" i="33" s="1"/>
  <c r="M65" i="33"/>
  <c r="M87" i="33"/>
  <c r="M66" i="33" s="1"/>
  <c r="L76" i="33"/>
  <c r="M7" i="37" s="1"/>
  <c r="O12" i="34"/>
  <c r="O86" i="33" s="1"/>
  <c r="K63" i="33"/>
  <c r="K64" i="33" s="1"/>
  <c r="K77" i="33" s="1"/>
  <c r="K80" i="33" s="1"/>
  <c r="L63" i="33" l="1"/>
  <c r="L64" i="33" s="1"/>
  <c r="L77" i="33" s="1"/>
  <c r="L80" i="33" s="1"/>
  <c r="K81" i="33"/>
  <c r="M76" i="33"/>
  <c r="P12" i="34"/>
  <c r="P86" i="33" s="1"/>
  <c r="N65" i="33"/>
  <c r="N87" i="33"/>
  <c r="N66" i="33" s="1"/>
  <c r="M62" i="33"/>
  <c r="N61" i="33" s="1"/>
  <c r="L81" i="33" l="1"/>
  <c r="O7" i="37" s="1"/>
  <c r="M63" i="33"/>
  <c r="M64" i="33" s="1"/>
  <c r="M77" i="33" s="1"/>
  <c r="M80" i="33" s="1"/>
  <c r="N76" i="33"/>
  <c r="Q12" i="34"/>
  <c r="Q86" i="33" s="1"/>
  <c r="N62" i="33"/>
  <c r="O61" i="33" s="1"/>
  <c r="O87" i="33"/>
  <c r="O66" i="33" s="1"/>
  <c r="O65" i="33"/>
  <c r="M81" i="33" l="1"/>
  <c r="R12" i="34"/>
  <c r="R86" i="33" s="1"/>
  <c r="O76" i="33"/>
  <c r="O62" i="33"/>
  <c r="P61" i="33" s="1"/>
  <c r="P65" i="33"/>
  <c r="P87" i="33"/>
  <c r="P66" i="33" s="1"/>
  <c r="N63" i="33"/>
  <c r="N64" i="33" s="1"/>
  <c r="N77" i="33" s="1"/>
  <c r="N80" i="33" s="1"/>
  <c r="N81" i="33" l="1"/>
  <c r="P62" i="33"/>
  <c r="Q61" i="33" s="1"/>
  <c r="Q65" i="33"/>
  <c r="Q87" i="33"/>
  <c r="Q66" i="33" s="1"/>
  <c r="S12" i="34"/>
  <c r="S86" i="33" s="1"/>
  <c r="P76" i="33"/>
  <c r="O63" i="33"/>
  <c r="O64" i="33" s="1"/>
  <c r="O77" i="33" s="1"/>
  <c r="O80" i="33" s="1"/>
  <c r="P63" i="33" l="1"/>
  <c r="P64" i="33" s="1"/>
  <c r="P77" i="33" s="1"/>
  <c r="P80" i="33" s="1"/>
  <c r="O81" i="33"/>
  <c r="Q76" i="33"/>
  <c r="R65" i="33"/>
  <c r="R87" i="33"/>
  <c r="R66" i="33" s="1"/>
  <c r="T12" i="34"/>
  <c r="T86" i="33" s="1"/>
  <c r="Q62" i="33"/>
  <c r="R61" i="33" s="1"/>
  <c r="P81" i="33" l="1"/>
  <c r="R62" i="33"/>
  <c r="S61" i="33" s="1"/>
  <c r="S65" i="33"/>
  <c r="S87" i="33"/>
  <c r="S66" i="33" s="1"/>
  <c r="Q63" i="33"/>
  <c r="Q64" i="33" s="1"/>
  <c r="Q77" i="33" s="1"/>
  <c r="Q80" i="33" s="1"/>
  <c r="Q81" i="33" s="1"/>
  <c r="R76" i="33"/>
  <c r="U12" i="34"/>
  <c r="U86" i="33" s="1"/>
  <c r="R63" i="33" l="1"/>
  <c r="R64" i="33" s="1"/>
  <c r="R77" i="33" s="1"/>
  <c r="R80" i="33" s="1"/>
  <c r="R81" i="33" s="1"/>
  <c r="V12" i="34"/>
  <c r="V86" i="33" s="1"/>
  <c r="S62" i="33"/>
  <c r="T61" i="33" s="1"/>
  <c r="T65" i="33"/>
  <c r="T87" i="33"/>
  <c r="T66" i="33" s="1"/>
  <c r="S76" i="33"/>
  <c r="S63" i="33" l="1"/>
  <c r="S64" i="33" s="1"/>
  <c r="S77" i="33" s="1"/>
  <c r="S80" i="33" s="1"/>
  <c r="S81" i="33" s="1"/>
  <c r="T76" i="33"/>
  <c r="T62" i="33"/>
  <c r="U61" i="33" s="1"/>
  <c r="U87" i="33"/>
  <c r="U66" i="33" s="1"/>
  <c r="U65" i="33"/>
  <c r="W12" i="34"/>
  <c r="W86" i="33" s="1"/>
  <c r="T63" i="33" l="1"/>
  <c r="T64" i="33" s="1"/>
  <c r="T77" i="33" s="1"/>
  <c r="T80" i="33" s="1"/>
  <c r="T81" i="33" s="1"/>
  <c r="C4" i="33" s="1"/>
  <c r="G28" i="29" s="1"/>
  <c r="X12" i="34"/>
  <c r="X86" i="33" s="1"/>
  <c r="V87" i="33"/>
  <c r="V66" i="33" s="1"/>
  <c r="V65" i="33"/>
  <c r="U62" i="33"/>
  <c r="V61" i="33" s="1"/>
  <c r="U76" i="33"/>
  <c r="U63" i="33" l="1"/>
  <c r="U64" i="33" s="1"/>
  <c r="U77" i="33" s="1"/>
  <c r="U80" i="33" s="1"/>
  <c r="U81" i="33" s="1"/>
  <c r="V76" i="33"/>
  <c r="W65" i="33"/>
  <c r="W87" i="33"/>
  <c r="W66" i="33" s="1"/>
  <c r="V63" i="33"/>
  <c r="V64" i="33" s="1"/>
  <c r="V77" i="33" s="1"/>
  <c r="V80" i="33" s="1"/>
  <c r="V62" i="33"/>
  <c r="W61" i="33" s="1"/>
  <c r="Y12" i="34"/>
  <c r="Y86" i="33" s="1"/>
  <c r="V81" i="33" l="1"/>
  <c r="W76" i="33"/>
  <c r="X65" i="33"/>
  <c r="X87" i="33"/>
  <c r="X66" i="33" s="1"/>
  <c r="W62" i="33"/>
  <c r="X61" i="33" s="1"/>
  <c r="Z12" i="34"/>
  <c r="Z86" i="33" s="1"/>
  <c r="Y65" i="33" l="1"/>
  <c r="Y76" i="33" s="1"/>
  <c r="Y87" i="33"/>
  <c r="Y66" i="33" s="1"/>
  <c r="X76" i="33"/>
  <c r="X62" i="33"/>
  <c r="Y61" i="33" s="1"/>
  <c r="AA12" i="34"/>
  <c r="AA86" i="33" s="1"/>
  <c r="W63" i="33"/>
  <c r="W64" i="33" s="1"/>
  <c r="W77" i="33" s="1"/>
  <c r="W80" i="33" s="1"/>
  <c r="W81" i="33" s="1"/>
  <c r="Z65" i="33" l="1"/>
  <c r="Z87" i="33"/>
  <c r="Z66" i="33" s="1"/>
  <c r="Y62" i="33"/>
  <c r="Z61" i="33" s="1"/>
  <c r="AB12" i="34"/>
  <c r="AB86" i="33" s="1"/>
  <c r="X63" i="33"/>
  <c r="X64" i="33" s="1"/>
  <c r="X77" i="33" s="1"/>
  <c r="X80" i="33" s="1"/>
  <c r="X81" i="33" s="1"/>
  <c r="Z76" i="33" l="1"/>
  <c r="Y63" i="33"/>
  <c r="Y64" i="33" s="1"/>
  <c r="Y77" i="33" s="1"/>
  <c r="Y80" i="33" s="1"/>
  <c r="Y81" i="33" s="1"/>
  <c r="Z62" i="33"/>
  <c r="AA61" i="33" s="1"/>
  <c r="AC12" i="34"/>
  <c r="AC86" i="33" s="1"/>
  <c r="AA87" i="33"/>
  <c r="AA66" i="33" s="1"/>
  <c r="AA65" i="33"/>
  <c r="AA76" i="33" l="1"/>
  <c r="AD12" i="34"/>
  <c r="AD86" i="33" s="1"/>
  <c r="Z63" i="33"/>
  <c r="Z64" i="33" s="1"/>
  <c r="Z77" i="33" s="1"/>
  <c r="Z80" i="33" s="1"/>
  <c r="Z81" i="33" s="1"/>
  <c r="AA62" i="33"/>
  <c r="AB61" i="33" s="1"/>
  <c r="AB87" i="33"/>
  <c r="AB66" i="33" s="1"/>
  <c r="AB65" i="33"/>
  <c r="AB76" i="33" l="1"/>
  <c r="AB62" i="33"/>
  <c r="AC61" i="33" s="1"/>
  <c r="AC87" i="33"/>
  <c r="AC66" i="33" s="1"/>
  <c r="AC65" i="33"/>
  <c r="AE12" i="34"/>
  <c r="AE86" i="33" s="1"/>
  <c r="AA63" i="33"/>
  <c r="AA64" i="33" s="1"/>
  <c r="AA77" i="33" s="1"/>
  <c r="AA80" i="33" s="1"/>
  <c r="AA81" i="33" s="1"/>
  <c r="AB63" i="33" l="1"/>
  <c r="AB64" i="33" s="1"/>
  <c r="AB77" i="33" s="1"/>
  <c r="AB80" i="33" s="1"/>
  <c r="AB81" i="33" s="1"/>
  <c r="C5" i="33" s="1"/>
  <c r="H28" i="29" s="1"/>
  <c r="AD65" i="33"/>
  <c r="AD87" i="33"/>
  <c r="AD66" i="33" s="1"/>
  <c r="AF12" i="34"/>
  <c r="AF86" i="33" s="1"/>
  <c r="AC62" i="33"/>
  <c r="AD61" i="33" s="1"/>
  <c r="AC76" i="33"/>
  <c r="AC63" i="33" l="1"/>
  <c r="AC64" i="33" s="1"/>
  <c r="AD76" i="33"/>
  <c r="AC77" i="33"/>
  <c r="AC80" i="33" s="1"/>
  <c r="AC81" i="33" s="1"/>
  <c r="AG12" i="34"/>
  <c r="AG86" i="33" s="1"/>
  <c r="AE65" i="33"/>
  <c r="AE87" i="33"/>
  <c r="AE66" i="33" s="1"/>
  <c r="AD62" i="33"/>
  <c r="AE61" i="33" s="1"/>
  <c r="AE62" i="33" l="1"/>
  <c r="AF61" i="33" s="1"/>
  <c r="AF87" i="33"/>
  <c r="AF66" i="33" s="1"/>
  <c r="AF65" i="33"/>
  <c r="AD63" i="33"/>
  <c r="AD64" i="33" s="1"/>
  <c r="AD77" i="33" s="1"/>
  <c r="AD80" i="33" s="1"/>
  <c r="AD81" i="33" s="1"/>
  <c r="AH12" i="34"/>
  <c r="AH86" i="33" s="1"/>
  <c r="AE76" i="33"/>
  <c r="AE63" i="33" l="1"/>
  <c r="AE64" i="33" s="1"/>
  <c r="AE77" i="33" s="1"/>
  <c r="AE80" i="33" s="1"/>
  <c r="AE81" i="33" s="1"/>
  <c r="AG87" i="33"/>
  <c r="AG66" i="33" s="1"/>
  <c r="AG65" i="33"/>
  <c r="AF62" i="33"/>
  <c r="AG61" i="33" s="1"/>
  <c r="AI12" i="34"/>
  <c r="AI86" i="33" s="1"/>
  <c r="AF76" i="33"/>
  <c r="AF63" i="33" l="1"/>
  <c r="AF64" i="33" s="1"/>
  <c r="AF77" i="33" s="1"/>
  <c r="AF80" i="33" s="1"/>
  <c r="AF81" i="33" s="1"/>
  <c r="AH87" i="33"/>
  <c r="AH66" i="33" s="1"/>
  <c r="AH65" i="33"/>
  <c r="AJ12" i="34"/>
  <c r="AJ86" i="33" s="1"/>
  <c r="AG76" i="33"/>
  <c r="AG62" i="33"/>
  <c r="AH61" i="33" s="1"/>
  <c r="AG63" i="33" l="1"/>
  <c r="AG64" i="33" s="1"/>
  <c r="AG77" i="33" s="1"/>
  <c r="AG80" i="33" s="1"/>
  <c r="AG81" i="33" s="1"/>
  <c r="AI87" i="33"/>
  <c r="AI66" i="33" s="1"/>
  <c r="AI65" i="33"/>
  <c r="AH62" i="33"/>
  <c r="AI61" i="33" s="1"/>
  <c r="AK12" i="34"/>
  <c r="AK86" i="33" s="1"/>
  <c r="AH76" i="33"/>
  <c r="AI62" i="33" l="1"/>
  <c r="AJ61" i="33" s="1"/>
  <c r="AJ87" i="33"/>
  <c r="AJ66" i="33" s="1"/>
  <c r="AJ65" i="33"/>
  <c r="AI76" i="33"/>
  <c r="AL12" i="34"/>
  <c r="AL86" i="33" s="1"/>
  <c r="AH63" i="33"/>
  <c r="AH64" i="33" s="1"/>
  <c r="AH77" i="33" s="1"/>
  <c r="AH80" i="33" s="1"/>
  <c r="AH81" i="33" s="1"/>
  <c r="AI63" i="33" l="1"/>
  <c r="AI64" i="33" s="1"/>
  <c r="AI77" i="33" s="1"/>
  <c r="AI80" i="33" s="1"/>
  <c r="AI81" i="33" s="1"/>
  <c r="AJ62" i="33"/>
  <c r="AK61" i="33" s="1"/>
  <c r="AK87" i="33"/>
  <c r="AK66" i="33" s="1"/>
  <c r="AK65" i="33"/>
  <c r="AM12" i="34"/>
  <c r="AM86" i="33" s="1"/>
  <c r="AJ76" i="33"/>
  <c r="AN12" i="34" l="1"/>
  <c r="AN86" i="33" s="1"/>
  <c r="AL87" i="33"/>
  <c r="AL66" i="33" s="1"/>
  <c r="AL65" i="33"/>
  <c r="AK76" i="33"/>
  <c r="AJ63" i="33"/>
  <c r="AJ64" i="33" s="1"/>
  <c r="AJ77" i="33" s="1"/>
  <c r="AJ80" i="33" s="1"/>
  <c r="AJ81" i="33" s="1"/>
  <c r="AK62" i="33"/>
  <c r="AL61" i="33" s="1"/>
  <c r="AL76" i="33" l="1"/>
  <c r="AL62" i="33"/>
  <c r="AM61" i="33" s="1"/>
  <c r="AO12" i="34"/>
  <c r="AO86" i="33" s="1"/>
  <c r="AM65" i="33"/>
  <c r="AM87" i="33"/>
  <c r="AM66" i="33" s="1"/>
  <c r="C6" i="33"/>
  <c r="I28" i="29" s="1"/>
  <c r="AK63" i="33"/>
  <c r="AK64" i="33" s="1"/>
  <c r="AK77" i="33" s="1"/>
  <c r="AK80" i="33" s="1"/>
  <c r="AK81" i="33" s="1"/>
  <c r="AM76" i="33" l="1"/>
  <c r="AL63" i="33"/>
  <c r="AL64" i="33" s="1"/>
  <c r="AL77" i="33" s="1"/>
  <c r="AL80" i="33" s="1"/>
  <c r="AL81" i="33" s="1"/>
  <c r="AM63" i="33"/>
  <c r="AM64" i="33" s="1"/>
  <c r="AM62" i="33"/>
  <c r="AN61" i="33" s="1"/>
  <c r="AN65" i="33"/>
  <c r="AN87" i="33"/>
  <c r="AN66" i="33" s="1"/>
  <c r="AP12" i="34"/>
  <c r="AP86" i="33" s="1"/>
  <c r="AM77" i="33" l="1"/>
  <c r="AM80" i="33" s="1"/>
  <c r="AM81" i="33" s="1"/>
  <c r="AQ12" i="34"/>
  <c r="AQ86" i="33" s="1"/>
  <c r="AN62" i="33"/>
  <c r="AO61" i="33" s="1"/>
  <c r="AO87" i="33"/>
  <c r="AO66" i="33" s="1"/>
  <c r="AO65" i="33"/>
  <c r="AN76" i="33"/>
  <c r="AO76" i="33" l="1"/>
  <c r="AO62" i="33"/>
  <c r="AP61" i="33" s="1"/>
  <c r="AP65" i="33"/>
  <c r="AP87" i="33"/>
  <c r="AP66" i="33" s="1"/>
  <c r="AR12" i="34"/>
  <c r="AR86" i="33" s="1"/>
  <c r="AN63" i="33"/>
  <c r="AN64" i="33" s="1"/>
  <c r="AN77" i="33" s="1"/>
  <c r="AN80" i="33" s="1"/>
  <c r="AN81" i="33" s="1"/>
  <c r="AO63" i="33" l="1"/>
  <c r="AO64" i="33" s="1"/>
  <c r="AO77" i="33" s="1"/>
  <c r="AO80" i="33" s="1"/>
  <c r="AO81" i="33" s="1"/>
  <c r="AQ87" i="33"/>
  <c r="AQ66" i="33" s="1"/>
  <c r="AQ65" i="33"/>
  <c r="AP76" i="33"/>
  <c r="AS12" i="34"/>
  <c r="AS86" i="33" s="1"/>
  <c r="AP62" i="33"/>
  <c r="AQ61" i="33" s="1"/>
  <c r="AP63" i="33" l="1"/>
  <c r="AP64" i="33" s="1"/>
  <c r="AP77" i="33" s="1"/>
  <c r="AP80" i="33" s="1"/>
  <c r="AP81" i="33" s="1"/>
  <c r="AR87" i="33"/>
  <c r="AR66" i="33" s="1"/>
  <c r="AR65" i="33"/>
  <c r="AT12" i="34"/>
  <c r="AT86" i="33" s="1"/>
  <c r="AQ76" i="33"/>
  <c r="AQ62" i="33"/>
  <c r="AR61" i="33" s="1"/>
  <c r="AQ63" i="33" l="1"/>
  <c r="AQ64" i="33" s="1"/>
  <c r="AQ77" i="33" s="1"/>
  <c r="AQ80" i="33" s="1"/>
  <c r="AQ81" i="33" s="1"/>
  <c r="AR76" i="33"/>
  <c r="AR62" i="33"/>
  <c r="AS61" i="33" s="1"/>
  <c r="AU12" i="34"/>
  <c r="AU86" i="33" s="1"/>
  <c r="AS65" i="33"/>
  <c r="AS87" i="33"/>
  <c r="AS66" i="33" s="1"/>
  <c r="AT87" i="33" l="1"/>
  <c r="AT66" i="33" s="1"/>
  <c r="AT65" i="33"/>
  <c r="AS76" i="33"/>
  <c r="AR63" i="33"/>
  <c r="AR64" i="33" s="1"/>
  <c r="AR77" i="33" s="1"/>
  <c r="AR80" i="33" s="1"/>
  <c r="AR81" i="33" s="1"/>
  <c r="AS62" i="33"/>
  <c r="AT61" i="33" s="1"/>
  <c r="AV12" i="34"/>
  <c r="AV86" i="33" s="1"/>
  <c r="AS63" i="33" l="1"/>
  <c r="AS64" i="33" s="1"/>
  <c r="AT62" i="33"/>
  <c r="AU61" i="33" s="1"/>
  <c r="AS77" i="33"/>
  <c r="AS80" i="33" s="1"/>
  <c r="AS81" i="33" s="1"/>
  <c r="AT76" i="33"/>
  <c r="AU87" i="33"/>
  <c r="AU66" i="33" s="1"/>
  <c r="AU65" i="33"/>
  <c r="AW12" i="34"/>
  <c r="AW86" i="33" s="1"/>
  <c r="AT63" i="33" l="1"/>
  <c r="AT64" i="33" s="1"/>
  <c r="AT77" i="33" s="1"/>
  <c r="AT80" i="33" s="1"/>
  <c r="AT81" i="33" s="1"/>
  <c r="AU76" i="33"/>
  <c r="AV65" i="33"/>
  <c r="AV87" i="33"/>
  <c r="AV66" i="33" s="1"/>
  <c r="AU62" i="33"/>
  <c r="AV61" i="33" s="1"/>
  <c r="AW65" i="33"/>
  <c r="AW87" i="33"/>
  <c r="AW66" i="33" s="1"/>
  <c r="AV76" i="33" l="1"/>
  <c r="AU63" i="33"/>
  <c r="AU64" i="33" s="1"/>
  <c r="AU77" i="33" s="1"/>
  <c r="AU80" i="33" s="1"/>
  <c r="AU81" i="33" s="1"/>
  <c r="AW76" i="33"/>
  <c r="AV62" i="33"/>
  <c r="AW61" i="33" s="1"/>
  <c r="N7" i="37" l="1"/>
  <c r="AV63" i="33"/>
  <c r="AV64" i="33" s="1"/>
  <c r="AV77" i="33" s="1"/>
  <c r="AV80" i="33" s="1"/>
  <c r="AV81" i="33" s="1"/>
  <c r="AW62" i="33"/>
  <c r="AX61" i="33" s="1"/>
  <c r="AW63" i="33" l="1"/>
  <c r="AW64" i="33" s="1"/>
  <c r="AW77" i="33" s="1"/>
  <c r="AW80" i="33" s="1"/>
  <c r="AW81" i="33" s="1"/>
  <c r="P7" i="37" s="1"/>
  <c r="AX62" i="33"/>
  <c r="AY61" i="33" s="1"/>
  <c r="AX63" i="33" l="1"/>
  <c r="AX64" i="33" s="1"/>
  <c r="AX77" i="33" s="1"/>
  <c r="AX80" i="33" s="1"/>
  <c r="AX81" i="33" s="1"/>
  <c r="C7" i="33"/>
  <c r="J28" i="29" s="1"/>
  <c r="AY62" i="33"/>
  <c r="AZ61" i="33" s="1"/>
  <c r="AY63" i="33" l="1"/>
  <c r="AY64" i="33" s="1"/>
  <c r="AY77" i="33" s="1"/>
  <c r="AY80" i="33" s="1"/>
  <c r="AY81" i="33" s="1"/>
  <c r="AZ62" i="33"/>
  <c r="BA61" i="33" s="1"/>
  <c r="AZ63" i="33" l="1"/>
  <c r="AZ64" i="33" s="1"/>
  <c r="AZ77" i="33" s="1"/>
  <c r="AZ80" i="33" s="1"/>
  <c r="AZ81" i="33" s="1"/>
  <c r="BA62" i="33"/>
  <c r="BB61" i="33" s="1"/>
  <c r="BA63" i="33" l="1"/>
  <c r="BA64" i="33" s="1"/>
  <c r="BA77" i="33" s="1"/>
  <c r="BA80" i="33" s="1"/>
  <c r="BA81" i="33" s="1"/>
  <c r="BB62" i="33"/>
  <c r="BC61" i="33" s="1"/>
  <c r="BB63" i="33" l="1"/>
  <c r="BB64" i="33" s="1"/>
  <c r="BB77" i="33" s="1"/>
  <c r="BB80" i="33" s="1"/>
  <c r="BB81" i="33" s="1"/>
  <c r="BC62" i="33"/>
  <c r="BD61" i="33" s="1"/>
  <c r="BC63" i="33" l="1"/>
  <c r="BC64" i="33" s="1"/>
  <c r="BC77" i="33" s="1"/>
  <c r="BC80" i="33" s="1"/>
  <c r="BC81" i="33" s="1"/>
  <c r="BD62" i="33"/>
  <c r="BD63" i="33" s="1"/>
  <c r="BD64" i="33" s="1"/>
  <c r="BD77" i="33" s="1"/>
  <c r="BD80" i="33" s="1"/>
  <c r="BD81" i="33" l="1"/>
</calcChain>
</file>

<file path=xl/sharedStrings.xml><?xml version="1.0" encoding="utf-8"?>
<sst xmlns="http://schemas.openxmlformats.org/spreadsheetml/2006/main" count="581" uniqueCount="344">
  <si>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</si>
  <si>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</si>
  <si>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</si>
  <si>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</si>
  <si>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</si>
  <si>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</si>
  <si>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</si>
  <si>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</si>
  <si>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</si>
  <si>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</si>
  <si>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</si>
  <si>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</si>
  <si>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</si>
  <si>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</si>
  <si>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</si>
  <si>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</si>
  <si>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</si>
  <si>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</si>
  <si>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</si>
  <si>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</si>
  <si>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</si>
  <si>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</si>
  <si>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</si>
  <si>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</si>
  <si>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</si>
  <si>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</si>
  <si>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</si>
  <si>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</si>
  <si>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</si>
  <si>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</si>
  <si>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</si>
  <si>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</si>
  <si>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</si>
  <si>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</si>
  <si>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</si>
  <si>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</si>
  <si>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</si>
  <si>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</si>
  <si>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</si>
  <si>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</si>
  <si>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</si>
  <si>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</si>
  <si>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</si>
  <si>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</si>
  <si>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</si>
  <si>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</si>
  <si>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</si>
  <si>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</si>
  <si>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</si>
  <si>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</si>
  <si>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</si>
  <si>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</si>
  <si>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</si>
  <si>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</si>
  <si>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</si>
  <si>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</si>
  <si>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</si>
  <si>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</si>
  <si>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</si>
  <si>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</si>
  <si>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</si>
  <si>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</si>
  <si>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</si>
  <si>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</si>
  <si>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</si>
  <si>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</si>
  <si>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</si>
  <si>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</si>
  <si>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</si>
  <si>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</si>
  <si>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</si>
  <si>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</si>
  <si>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</si>
  <si>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</si>
  <si>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</si>
  <si>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</si>
  <si>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</si>
  <si>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</si>
  <si>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</si>
  <si>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</si>
  <si>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</si>
  <si>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</si>
  <si>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</si>
  <si>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</si>
  <si>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</si>
  <si>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</si>
  <si>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</si>
  <si>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</si>
  <si>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</si>
  <si>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</si>
  <si>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</si>
  <si>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</si>
  <si>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</si>
  <si>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</si>
  <si>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</si>
  <si>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</si>
  <si>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</si>
  <si>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</si>
  <si>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</si>
  <si>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</si>
  <si>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</si>
  <si>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</si>
  <si>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</si>
  <si>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</si>
  <si>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</si>
  <si>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</si>
  <si>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</si>
  <si>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</si>
  <si>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</si>
  <si>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</si>
  <si>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</si>
  <si>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</si>
  <si>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</si>
  <si>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</si>
  <si>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</si>
  <si>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</si>
  <si>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</si>
  <si>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</si>
  <si>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</si>
  <si>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</si>
  <si>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</si>
  <si>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</si>
  <si>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</si>
  <si>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</si>
  <si>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</si>
  <si>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</si>
  <si>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</si>
  <si>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</si>
  <si>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</si>
  <si>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</si>
  <si>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</si>
  <si>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</si>
  <si>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</si>
  <si>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</si>
  <si>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</si>
  <si>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</si>
  <si>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</si>
  <si>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</si>
  <si>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</si>
  <si>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</si>
  <si>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</si>
  <si>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</si>
  <si>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</si>
  <si>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</si>
  <si>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</si>
  <si>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</si>
  <si>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</si>
  <si>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</si>
  <si>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</si>
  <si>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</si>
  <si>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</si>
  <si>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</si>
  <si>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</si>
  <si>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</si>
  <si>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</si>
  <si>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</si>
  <si>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</si>
  <si>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</si>
  <si>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</si>
  <si>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</si>
  <si>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</si>
  <si>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</si>
  <si>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</si>
  <si>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</si>
  <si>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</si>
  <si>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</si>
  <si>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</si>
  <si>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</si>
  <si>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</si>
  <si>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</si>
  <si>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</si>
  <si>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</si>
  <si>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</si>
  <si>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</si>
  <si>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</si>
  <si>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</si>
  <si>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</si>
  <si>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</si>
  <si>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</si>
  <si>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</si>
  <si>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</si>
  <si>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</si>
  <si>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</si>
  <si>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</si>
  <si>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</si>
  <si>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</si>
  <si>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</si>
  <si>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</si>
  <si>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</si>
  <si>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</si>
  <si>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</si>
  <si>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</si>
  <si>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</si>
  <si>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</si>
  <si>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</si>
  <si>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</si>
  <si>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</si>
  <si>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</si>
  <si>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</si>
  <si>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Losses (£/MWh)</t>
  </si>
  <si>
    <t>CML (£s per minute lost)</t>
  </si>
  <si>
    <t>Cost per litre oil (£/litre)</t>
  </si>
  <si>
    <t>CI (£s per interruption)</t>
  </si>
  <si>
    <t>no.</t>
  </si>
  <si>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</si>
  <si>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</si>
  <si>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</si>
  <si>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</si>
  <si>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</si>
  <si>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</si>
  <si>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</si>
  <si>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</si>
  <si>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</si>
  <si>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</si>
  <si>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</si>
  <si>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</si>
  <si>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</si>
  <si>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</si>
  <si>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</si>
  <si>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</si>
  <si>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</si>
  <si>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</si>
  <si>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</si>
  <si>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</si>
  <si>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</si>
  <si>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</si>
  <si>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</si>
  <si>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</si>
  <si>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</si>
  <si>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</si>
  <si>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</si>
  <si>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</si>
  <si>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</si>
  <si>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</si>
  <si>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</si>
  <si>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</si>
  <si>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</si>
  <si>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</si>
  <si>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</si>
  <si>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</si>
  <si>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2009/10</t>
  </si>
  <si>
    <t>2010/11</t>
  </si>
  <si>
    <t>2016/17</t>
  </si>
  <si>
    <t>2018/19</t>
  </si>
  <si>
    <t>2019/20</t>
  </si>
  <si>
    <t>2021/22</t>
  </si>
  <si>
    <t>2022/23</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</si>
  <si>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</si>
  <si>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</si>
  <si>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</si>
  <si>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</si>
  <si>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</si>
  <si>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</si>
  <si>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</si>
  <si>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</si>
  <si>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</si>
  <si>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</si>
  <si>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</si>
  <si>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</si>
  <si>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2012/13 prices</t>
  </si>
  <si>
    <r>
      <t>Cost per fatality (£m)</t>
    </r>
    <r>
      <rPr>
        <vertAlign val="superscript"/>
        <sz val="10"/>
        <rFont val="Gill Sans MT"/>
        <family val="2"/>
      </rPr>
      <t>2</t>
    </r>
  </si>
  <si>
    <r>
      <t>Cost per major injury (£m)</t>
    </r>
    <r>
      <rPr>
        <vertAlign val="superscript"/>
        <sz val="10"/>
        <rFont val="Gill Sans MT"/>
        <family val="2"/>
      </rPr>
      <t>2</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</si>
  <si>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</si>
  <si>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</si>
  <si>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</si>
  <si>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</si>
  <si>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</si>
  <si>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</si>
  <si>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</si>
  <si>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</si>
  <si>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</si>
  <si>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</si>
  <si>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</si>
  <si>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</si>
  <si>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</si>
  <si>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</si>
  <si>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</si>
  <si>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</si>
  <si>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</si>
  <si>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</si>
  <si>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</si>
  <si>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</si>
  <si>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</si>
  <si>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</si>
  <si>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</si>
  <si>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</si>
  <si>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</si>
  <si>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</si>
  <si>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</si>
  <si>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</si>
  <si>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</si>
  <si>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</si>
  <si>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CBA Baseline</t>
  </si>
  <si>
    <t>CBA Option 1</t>
  </si>
  <si>
    <t xml:space="preserve"> </t>
  </si>
  <si>
    <t>For the chosen option only, provide detail of where CBA expenditure included in this CBA is reported in the BPDT pack. e.g. LV swtichgear BPDT CV3 rows 15 to 22.</t>
  </si>
  <si>
    <t>Iron Loss (kW)</t>
  </si>
  <si>
    <t>Copper Loss (kW)</t>
  </si>
  <si>
    <t>LLF =</t>
  </si>
  <si>
    <t xml:space="preserve">LF = </t>
  </si>
  <si>
    <t>A =</t>
  </si>
  <si>
    <r>
      <t>LLF= (AxLF)+(1-A)LF</t>
    </r>
    <r>
      <rPr>
        <vertAlign val="superscript"/>
        <sz val="11"/>
        <color theme="0"/>
        <rFont val="Calibri"/>
        <family val="2"/>
        <scheme val="minor"/>
      </rPr>
      <t>2</t>
    </r>
  </si>
  <si>
    <t>Annual Iron Loss (MW)</t>
  </si>
  <si>
    <t>Annual Copper Loss (MW)</t>
  </si>
  <si>
    <t>Losses Profile</t>
  </si>
  <si>
    <t>Year</t>
  </si>
  <si>
    <t>Units Replaced</t>
  </si>
  <si>
    <t>Losses Saving</t>
  </si>
  <si>
    <t>Total Annual Losses (MW)</t>
  </si>
  <si>
    <t>Asset Replacement £,m</t>
  </si>
  <si>
    <t>Total ReplacementCost (£,k)</t>
  </si>
  <si>
    <t>Number to be installed</t>
  </si>
  <si>
    <t>It is assumed that the transformer is fully loaded (nominal rating) at peak demand and the Load factor is 0.53</t>
  </si>
  <si>
    <t>Proactively change for Current Specification</t>
  </si>
  <si>
    <t>Change for EU spec post 2015</t>
  </si>
  <si>
    <t>Change for EU spec post 2020</t>
  </si>
  <si>
    <t>To investigate the benefits of replacing 100 pre 1970 PM 200kVA transformers with a low loss type.</t>
  </si>
  <si>
    <t>Current Low Loss Specification</t>
  </si>
  <si>
    <t>2015 EU Specification</t>
  </si>
  <si>
    <t>Incremental Asset Replacement £,m</t>
  </si>
  <si>
    <t>When replacing PMT for HI benefit replace with current specification</t>
  </si>
  <si>
    <t>When replacing PMT for HI benefit replace with 2015 EU specification</t>
  </si>
  <si>
    <t>When replacing PMT for HI benefit replace with 2020 EU specification</t>
  </si>
  <si>
    <t>Uncertainty surrounding cost and availability</t>
  </si>
  <si>
    <r>
      <t xml:space="preserve">Workings / assumptions used for costing </t>
    </r>
    <r>
      <rPr>
        <b/>
        <sz val="14"/>
        <color rgb="FF0070C0"/>
        <rFont val="Calibri"/>
        <family val="2"/>
        <scheme val="minor"/>
      </rPr>
      <t>Option 1</t>
    </r>
  </si>
  <si>
    <t>RIIO-ED1 CBA Tool summary - estimated cumulative values for RIIO-ED1 and 45 years</t>
  </si>
  <si>
    <t>Estimated Distribution Losses benefits over 'Baseline Scenario'</t>
  </si>
  <si>
    <t>Distribution Losses-Justified Costs over 'Baseline Scenario'</t>
  </si>
  <si>
    <t>Avoided DNO costs over 'Baseline Scenario'</t>
  </si>
  <si>
    <t>Distribution Losses benefits over 'Baseline Scenario'</t>
  </si>
  <si>
    <t xml:space="preserve">2015/16
</t>
  </si>
  <si>
    <t xml:space="preserve">2017/18 </t>
  </si>
  <si>
    <t>2020/21</t>
  </si>
  <si>
    <t>45 years (if appropriate)</t>
  </si>
  <si>
    <r>
      <t>RIIO-ED1</t>
    </r>
    <r>
      <rPr>
        <b/>
        <strike/>
        <sz val="10"/>
        <rFont val="Verdana"/>
        <family val="2"/>
      </rPr>
      <t xml:space="preserve"> </t>
    </r>
  </si>
  <si>
    <r>
      <t>RIIO-ED1</t>
    </r>
    <r>
      <rPr>
        <i/>
        <sz val="10"/>
        <rFont val="Verdana"/>
        <family val="2"/>
      </rPr>
      <t xml:space="preserve">
</t>
    </r>
  </si>
  <si>
    <r>
      <t xml:space="preserve">45 years (if appropriate)
</t>
    </r>
    <r>
      <rPr>
        <i/>
        <sz val="10"/>
        <rFont val="Verdana"/>
        <family val="2"/>
      </rPr>
      <t xml:space="preserve">
</t>
    </r>
  </si>
  <si>
    <t xml:space="preserve">£m </t>
  </si>
  <si>
    <t>Traded carbon price (£/t 2015 prices)</t>
  </si>
  <si>
    <t>Inflation factor to convert values up to 2030 from 2015 to  2012/13 prices</t>
  </si>
  <si>
    <t>Electricity GHG conversion factor (tonnes per MWh)</t>
  </si>
  <si>
    <t>All cost in FY13 price base</t>
  </si>
  <si>
    <t>Assumed no losses saving in first year</t>
  </si>
  <si>
    <t>All costs in FY13 price 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</si>
</sst>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
  </numFmts>
  <fonts count="40"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8"/>
      <color rgb="FF000000"/>
      <name val="Tahoma"/>
      <family val="2"/>
    </font>
    <font>
      <b/>
      <sz val="16"/>
      <color rgb="FFFF0000"/>
      <name val="Calibri"/>
      <family val="2"/>
      <scheme val="minor"/>
    </font>
    <font>
      <b/>
      <sz val="10"/>
      <color rgb="FF0070C0"/>
      <name val="Gill Sans MT"/>
      <family val="2"/>
    </font>
    <font>
      <sz val="11"/>
      <color theme="0"/>
      <name val="Calibri"/>
      <family val="2"/>
      <scheme val="minor"/>
    </font>
    <font>
      <vertAlign val="superscript"/>
      <sz val="11"/>
      <color theme="0"/>
      <name val="Calibri"/>
      <family val="2"/>
      <scheme val="minor"/>
    </font>
    <font>
      <sz val="10"/>
      <name val="Verdana"/>
      <family val="2"/>
    </font>
    <font>
      <b/>
      <sz val="10"/>
      <name val="Verdana"/>
      <family val="2"/>
    </font>
    <font>
      <b/>
      <strike/>
      <sz val="10"/>
      <name val="Verdana"/>
      <family val="2"/>
    </font>
    <font>
      <i/>
      <sz val="10"/>
      <name val="Verdana"/>
      <family val="2"/>
    </font>
    <font>
      <sz val="8"/>
      <color theme="1"/>
      <name val="Gill Sans MT"/>
      <family val="2"/>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FFFFCC"/>
        <bgColor indexed="64"/>
      </patternFill>
    </fill>
    <fill>
      <patternFill patternType="solid">
        <fgColor rgb="FFF2F2F2"/>
        <bgColor indexed="64"/>
      </patternFill>
    </fill>
  </fills>
  <borders count="38">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cellStyleXfs>
  <cellXfs count="223">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4" fillId="7" borderId="0" xfId="0" applyFont="1" applyFill="1" applyAlignment="1">
      <alignment horizontal="right"/>
    </xf>
    <xf numFmtId="169" fontId="4" fillId="0" borderId="1" xfId="7" applyNumberFormat="1" applyFont="1" applyFill="1" applyBorder="1" applyProtection="1">
      <protection locked="0"/>
    </xf>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6"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4" fontId="4" fillId="10" borderId="3" xfId="1" applyNumberFormat="1" applyFont="1" applyFill="1" applyBorder="1" applyProtection="1">
      <protection locked="0"/>
    </xf>
    <xf numFmtId="0" fontId="4" fillId="0" borderId="0" xfId="0" applyFont="1"/>
    <xf numFmtId="0" fontId="4" fillId="0" borderId="3" xfId="0" applyFont="1" applyBorder="1" applyAlignment="1">
      <alignment vertical="top" wrapText="1"/>
    </xf>
    <xf numFmtId="8" fontId="4" fillId="0" borderId="3" xfId="0" applyNumberFormat="1" applyFont="1" applyBorder="1" applyAlignment="1">
      <alignment horizontal="center" vertical="top"/>
    </xf>
    <xf numFmtId="0" fontId="5" fillId="5" borderId="0" xfId="0" applyFont="1" applyFill="1" applyProtection="1">
      <protection locked="0"/>
    </xf>
    <xf numFmtId="0" fontId="0" fillId="0" borderId="0" xfId="0"/>
    <xf numFmtId="167" fontId="4" fillId="5" borderId="0" xfId="0" applyNumberFormat="1" applyFont="1" applyFill="1" applyBorder="1" applyProtection="1">
      <protection locked="0"/>
    </xf>
    <xf numFmtId="0" fontId="0" fillId="0" borderId="0" xfId="0"/>
    <xf numFmtId="0" fontId="0" fillId="0" borderId="3" xfId="0" applyBorder="1"/>
    <xf numFmtId="0" fontId="33" fillId="11" borderId="10" xfId="0" applyFont="1" applyFill="1" applyBorder="1"/>
    <xf numFmtId="0" fontId="33" fillId="11" borderId="13" xfId="0" applyFont="1" applyFill="1" applyBorder="1" applyAlignment="1">
      <alignment horizontal="right"/>
    </xf>
    <xf numFmtId="0" fontId="33" fillId="11" borderId="12" xfId="0" applyFont="1" applyFill="1" applyBorder="1" applyAlignment="1">
      <alignment horizontal="right"/>
    </xf>
    <xf numFmtId="0" fontId="33" fillId="11" borderId="26" xfId="0" applyFont="1" applyFill="1" applyBorder="1"/>
    <xf numFmtId="0" fontId="33" fillId="11" borderId="27" xfId="0" applyFont="1" applyFill="1" applyBorder="1" applyAlignment="1">
      <alignment horizontal="right"/>
    </xf>
    <xf numFmtId="0" fontId="0" fillId="0" borderId="28" xfId="0" applyBorder="1"/>
    <xf numFmtId="0" fontId="33" fillId="11" borderId="29" xfId="0" applyFont="1" applyFill="1" applyBorder="1" applyAlignment="1">
      <alignment horizontal="right"/>
    </xf>
    <xf numFmtId="0" fontId="0" fillId="0" borderId="30" xfId="0" applyBorder="1"/>
    <xf numFmtId="0" fontId="0" fillId="0" borderId="31" xfId="0" applyBorder="1"/>
    <xf numFmtId="0" fontId="0" fillId="0" borderId="32" xfId="0" applyBorder="1"/>
    <xf numFmtId="0" fontId="0" fillId="0" borderId="29" xfId="0" applyBorder="1"/>
    <xf numFmtId="0" fontId="33" fillId="11" borderId="3" xfId="0" applyFont="1" applyFill="1" applyBorder="1"/>
    <xf numFmtId="0" fontId="4" fillId="0" borderId="3" xfId="0" applyFont="1" applyBorder="1" applyAlignment="1" applyProtection="1">
      <alignment horizontal="center"/>
    </xf>
    <xf numFmtId="0" fontId="0" fillId="0" borderId="3" xfId="0" applyBorder="1" applyAlignment="1">
      <alignment horizontal="center"/>
    </xf>
    <xf numFmtId="0" fontId="33" fillId="11" borderId="7" xfId="0" applyFont="1" applyFill="1" applyBorder="1"/>
    <xf numFmtId="0" fontId="33" fillId="11" borderId="8" xfId="0" applyFont="1" applyFill="1" applyBorder="1"/>
    <xf numFmtId="0" fontId="33" fillId="11" borderId="9" xfId="0" applyFont="1" applyFill="1" applyBorder="1"/>
    <xf numFmtId="0" fontId="0" fillId="0" borderId="0" xfId="0" applyFill="1" applyBorder="1"/>
    <xf numFmtId="0" fontId="35" fillId="12" borderId="0" xfId="9" applyFont="1" applyFill="1" applyBorder="1"/>
    <xf numFmtId="0" fontId="35" fillId="12" borderId="0" xfId="3" applyFont="1" applyFill="1" applyBorder="1" applyAlignment="1">
      <alignment vertical="top"/>
    </xf>
    <xf numFmtId="0" fontId="35" fillId="12" borderId="0" xfId="3" applyFont="1" applyFill="1" applyBorder="1" applyAlignment="1">
      <alignment vertical="top" wrapText="1"/>
    </xf>
    <xf numFmtId="0" fontId="36" fillId="12" borderId="31" xfId="3" applyFont="1" applyFill="1" applyBorder="1" applyAlignment="1">
      <alignment vertical="top" wrapText="1"/>
    </xf>
    <xf numFmtId="0" fontId="36" fillId="12" borderId="3" xfId="3" applyFont="1" applyFill="1" applyBorder="1" applyAlignment="1">
      <alignment vertical="top" wrapText="1"/>
    </xf>
    <xf numFmtId="0" fontId="36" fillId="12" borderId="32" xfId="3" applyFont="1" applyFill="1" applyBorder="1" applyAlignment="1">
      <alignment vertical="top" wrapText="1"/>
    </xf>
    <xf numFmtId="175" fontId="35" fillId="13" borderId="31" xfId="3" applyNumberFormat="1" applyFont="1" applyFill="1" applyBorder="1" applyAlignment="1">
      <alignment vertical="top" wrapText="1"/>
    </xf>
    <xf numFmtId="175" fontId="0" fillId="0" borderId="3" xfId="0" applyNumberFormat="1" applyBorder="1"/>
    <xf numFmtId="0" fontId="8" fillId="0" borderId="0" xfId="0" applyFont="1" applyFill="1"/>
    <xf numFmtId="169" fontId="39" fillId="10" borderId="0" xfId="10" applyNumberFormat="1" applyFont="1" applyFill="1" applyBorder="1" applyProtection="1">
      <protection locked="0"/>
    </xf>
    <xf numFmtId="0" fontId="5" fillId="7" borderId="0" xfId="0" applyFont="1" applyFill="1"/>
    <xf numFmtId="0" fontId="4" fillId="14" borderId="0" xfId="0" applyFont="1" applyFill="1"/>
    <xf numFmtId="172" fontId="4" fillId="14" borderId="0" xfId="7" applyNumberFormat="1" applyFont="1" applyFill="1" applyBorder="1" applyProtection="1">
      <protection locked="0"/>
    </xf>
    <xf numFmtId="2" fontId="0" fillId="0" borderId="32" xfId="0" applyNumberFormat="1" applyBorder="1"/>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3"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33" fillId="11" borderId="27" xfId="0" applyFont="1" applyFill="1" applyBorder="1" applyAlignment="1">
      <alignment horizontal="center" vertical="center"/>
    </xf>
    <xf numFmtId="0" fontId="33" fillId="11" borderId="28" xfId="0" applyFont="1" applyFill="1" applyBorder="1" applyAlignment="1">
      <alignment horizontal="center" vertical="center"/>
    </xf>
    <xf numFmtId="0" fontId="33" fillId="11" borderId="31" xfId="0" applyFont="1" applyFill="1" applyBorder="1" applyAlignment="1">
      <alignment horizontal="center" vertical="center"/>
    </xf>
    <xf numFmtId="0" fontId="33" fillId="11" borderId="32" xfId="0" applyFont="1" applyFill="1" applyBorder="1" applyAlignment="1">
      <alignment horizontal="center" vertical="center"/>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36" fillId="12" borderId="33" xfId="3" applyFont="1" applyFill="1" applyBorder="1" applyAlignment="1">
      <alignment horizontal="left" vertical="top" wrapText="1"/>
    </xf>
    <xf numFmtId="0" fontId="36" fillId="12" borderId="34" xfId="3" applyFont="1" applyFill="1" applyBorder="1" applyAlignment="1">
      <alignment horizontal="left" vertical="top" wrapText="1"/>
    </xf>
    <xf numFmtId="0" fontId="36" fillId="12" borderId="35" xfId="3" applyFont="1" applyFill="1" applyBorder="1" applyAlignment="1">
      <alignment horizontal="left" vertical="top" wrapText="1"/>
    </xf>
    <xf numFmtId="0" fontId="36" fillId="12" borderId="36" xfId="3" applyFont="1" applyFill="1" applyBorder="1" applyAlignment="1">
      <alignment horizontal="left" vertical="top" wrapText="1"/>
    </xf>
    <xf numFmtId="0" fontId="36" fillId="12" borderId="20" xfId="3" applyFont="1" applyFill="1" applyBorder="1" applyAlignment="1">
      <alignment horizontal="left" vertical="top" wrapText="1"/>
    </xf>
    <xf numFmtId="0" fontId="36" fillId="12" borderId="37" xfId="3" applyFont="1" applyFill="1" applyBorder="1" applyAlignment="1">
      <alignment horizontal="left" vertical="top" wrapText="1"/>
    </xf>
  </cellXfs>
  <cellStyles count="11">
    <cellStyle name="=C:\WINNT\SYSTEM32\COMMAND.COM 6" xfId="4"/>
    <cellStyle name="Comma" xfId="7" builtinId="3"/>
    <cellStyle name="Comma 2" xfId="10"/>
    <cellStyle name="Comma 4" xfId="5"/>
    <cellStyle name="Currency" xfId="8" builtinId="4"/>
    <cellStyle name="Hyperlink" xfId="6" builtinId="8"/>
    <cellStyle name="Normal" xfId="0" builtinId="0"/>
    <cellStyle name="Normal 2 130" xfId="9"/>
    <cellStyle name="Normal 20" xfId="2"/>
    <cellStyle name="Normal 3" xfId="3"/>
    <cellStyle name="Percent" xfId="1" builtinId="5"/>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ctrlProps/ctrlProp2.xml><?xml version="1.0" encoding="utf-8"?>
<formControlPr xmlns="http://schemas.microsoft.com/office/spreadsheetml/2009/9/main" objectType="CheckBox" fmlaLink="$G$19" lockText="1" noThreeD="1"/>
</file>

<file path=xl/ctrlProps/ctrlProp3.xml><?xml version="1.0" encoding="utf-8"?>
<formControlPr xmlns="http://schemas.microsoft.com/office/spreadsheetml/2009/9/main" objectType="CheckBox" fmlaLink="$G$19" lockText="1" noThreeD="1"/>
</file>

<file path=xl/ctrlProps/ctrlProp4.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www.hse.gov.uk/risk/theory/alarpcheck.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6" sqref="C6"/>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224</v>
      </c>
      <c r="C2" s="100" t="s">
        <v>232</v>
      </c>
      <c r="D2" s="100" t="s">
        <v>231</v>
      </c>
      <c r="E2" s="100" t="s">
        <v>225</v>
      </c>
    </row>
    <row r="3" spans="1:5" s="99" customFormat="1" ht="62.25" customHeight="1" x14ac:dyDescent="0.25">
      <c r="B3" s="101" t="s">
        <v>226</v>
      </c>
      <c r="C3" s="101" t="s">
        <v>229</v>
      </c>
      <c r="D3" s="101"/>
      <c r="E3" s="102" t="s">
        <v>230</v>
      </c>
    </row>
    <row r="4" spans="1:5" s="99" customFormat="1" ht="62.25" customHeight="1" x14ac:dyDescent="0.25">
      <c r="B4" s="101" t="s">
        <v>227</v>
      </c>
      <c r="C4" s="101" t="s">
        <v>233</v>
      </c>
      <c r="D4" s="103">
        <v>41352</v>
      </c>
      <c r="E4" s="101" t="s">
        <v>234</v>
      </c>
    </row>
    <row r="5" spans="1:5" s="99" customFormat="1" ht="84" customHeight="1" x14ac:dyDescent="0.25">
      <c r="B5" s="101" t="s">
        <v>228</v>
      </c>
      <c r="C5" s="101" t="s">
        <v>239</v>
      </c>
      <c r="D5" s="103" t="s">
        <v>235</v>
      </c>
      <c r="E5" s="101" t="s">
        <v>236</v>
      </c>
    </row>
    <row r="6" spans="1:5" ht="111" customHeight="1" x14ac:dyDescent="0.25">
      <c r="A6" s="126"/>
      <c r="B6" s="127" t="s">
        <v>237</v>
      </c>
      <c r="C6" s="127" t="s">
        <v>238</v>
      </c>
      <c r="D6" s="128">
        <v>41380</v>
      </c>
      <c r="E6" s="127" t="s">
        <v>263</v>
      </c>
    </row>
    <row r="7" spans="1:5" ht="21.75" customHeight="1" x14ac:dyDescent="0.25">
      <c r="B7" s="130"/>
      <c r="C7" s="130"/>
      <c r="D7" s="131">
        <v>41393</v>
      </c>
      <c r="E7" s="130" t="s">
        <v>286</v>
      </c>
    </row>
    <row r="8" spans="1:5" ht="21.75" customHeight="1" x14ac:dyDescent="0.25">
      <c r="D8" s="131">
        <v>41649</v>
      </c>
      <c r="E8" s="133" t="s">
        <v>287</v>
      </c>
    </row>
    <row r="9" spans="1:5" ht="21.75" customHeight="1" x14ac:dyDescent="0.25">
      <c r="D9" s="131">
        <v>41649</v>
      </c>
      <c r="E9" s="130" t="s">
        <v>290</v>
      </c>
    </row>
    <row r="10" spans="1:5" ht="21.75" customHeight="1" x14ac:dyDescent="0.25">
      <c r="D10" s="131">
        <v>41649</v>
      </c>
      <c r="E10" s="130" t="s">
        <v>291</v>
      </c>
    </row>
    <row r="11" spans="1:5" x14ac:dyDescent="0.25">
      <c r="B11" s="129"/>
      <c r="C11" s="129"/>
      <c r="D11" s="129"/>
      <c r="E11" s="129"/>
    </row>
  </sheetData>
  <sheetProtection password="CD26"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sqref="A1:XFD1048576"/>
    </sheetView>
  </sheetViews>
  <sheetFormatPr defaultRowHeight="15" x14ac:dyDescent="0.3"/>
  <cols>
    <col min="1" max="1" width="2.140625" style="135" customWidth="1"/>
    <col min="2" max="2" width="35.85546875" style="135" customWidth="1"/>
    <col min="3" max="3" width="155.7109375" style="135" customWidth="1"/>
    <col min="4" max="4" width="10.140625" style="135" bestFit="1" customWidth="1"/>
    <col min="5" max="16384" width="9.140625" style="135"/>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136" t="s">
        <v>94</v>
      </c>
    </row>
    <row r="6" spans="2:3" x14ac:dyDescent="0.3">
      <c r="B6" s="95" t="s">
        <v>213</v>
      </c>
      <c r="C6" s="136" t="s">
        <v>214</v>
      </c>
    </row>
    <row r="7" spans="2:3" ht="56.25" customHeight="1" x14ac:dyDescent="0.3">
      <c r="B7" s="96" t="s">
        <v>254</v>
      </c>
      <c r="C7" s="136" t="s">
        <v>285</v>
      </c>
    </row>
    <row r="8" spans="2:3" x14ac:dyDescent="0.3">
      <c r="B8" s="97" t="s">
        <v>255</v>
      </c>
      <c r="C8" s="136" t="s">
        <v>256</v>
      </c>
    </row>
    <row r="9" spans="2:3" ht="30" x14ac:dyDescent="0.3">
      <c r="B9" s="96" t="s">
        <v>220</v>
      </c>
      <c r="C9" s="136" t="s">
        <v>284</v>
      </c>
    </row>
    <row r="10" spans="2:3" x14ac:dyDescent="0.3">
      <c r="B10" s="97" t="s">
        <v>211</v>
      </c>
      <c r="C10" s="136" t="s">
        <v>212</v>
      </c>
    </row>
    <row r="12" spans="2:3" x14ac:dyDescent="0.3">
      <c r="B12" s="25" t="s">
        <v>24</v>
      </c>
    </row>
    <row r="13" spans="2:3" x14ac:dyDescent="0.3">
      <c r="B13" s="92" t="s">
        <v>25</v>
      </c>
    </row>
    <row r="14" spans="2:3" x14ac:dyDescent="0.3">
      <c r="B14" s="93" t="s">
        <v>213</v>
      </c>
    </row>
    <row r="15" spans="2:3" x14ac:dyDescent="0.3">
      <c r="B15" s="87" t="s">
        <v>219</v>
      </c>
    </row>
    <row r="16" spans="2:3" x14ac:dyDescent="0.3">
      <c r="B16" s="94" t="s">
        <v>215</v>
      </c>
    </row>
    <row r="17" spans="2:4" x14ac:dyDescent="0.3">
      <c r="B17" s="25"/>
    </row>
    <row r="18" spans="2:4" x14ac:dyDescent="0.3">
      <c r="B18" s="135" t="s">
        <v>64</v>
      </c>
    </row>
    <row r="19" spans="2:4" ht="19.5" customHeight="1" x14ac:dyDescent="0.3">
      <c r="B19" s="135" t="s">
        <v>216</v>
      </c>
    </row>
    <row r="20" spans="2:4" x14ac:dyDescent="0.3">
      <c r="B20" s="90" t="s">
        <v>221</v>
      </c>
    </row>
    <row r="21" spans="2:4" x14ac:dyDescent="0.3">
      <c r="B21" s="90" t="s">
        <v>222</v>
      </c>
    </row>
    <row r="22" spans="2:4" ht="25.5" customHeight="1" x14ac:dyDescent="0.3">
      <c r="B22" s="89" t="s">
        <v>96</v>
      </c>
    </row>
    <row r="23" spans="2:4" ht="10.5" customHeight="1" x14ac:dyDescent="0.3"/>
    <row r="24" spans="2:4" ht="24.75" customHeight="1" x14ac:dyDescent="0.3">
      <c r="B24" s="90" t="s">
        <v>217</v>
      </c>
      <c r="C24" s="90"/>
      <c r="D24" s="90"/>
    </row>
    <row r="25" spans="2:4" ht="26.25" customHeight="1" x14ac:dyDescent="0.3">
      <c r="B25" s="90" t="s">
        <v>264</v>
      </c>
      <c r="C25" s="90"/>
      <c r="D25" s="90"/>
    </row>
    <row r="26" spans="2:4" ht="32.25" customHeight="1" x14ac:dyDescent="0.3">
      <c r="B26" s="175" t="s">
        <v>218</v>
      </c>
      <c r="C26" s="175"/>
      <c r="D26" s="175"/>
    </row>
    <row r="28" spans="2:4" x14ac:dyDescent="0.3">
      <c r="B28" s="135" t="s">
        <v>95</v>
      </c>
    </row>
    <row r="32" spans="2:4" x14ac:dyDescent="0.3">
      <c r="B32" s="25"/>
    </row>
    <row r="33" spans="2:2" x14ac:dyDescent="0.3">
      <c r="B33" s="91"/>
    </row>
  </sheetData>
  <sheetProtection password="CD26" sheet="1" objects="1" scenarios="1" selectLockedCells="1" selectUnlockedCells="1"/>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zoomScale="70" zoomScaleNormal="70" workbookViewId="0">
      <pane ySplit="3" topLeftCell="A4" activePane="bottomLeft" state="frozen"/>
      <selection pane="bottomLeft" activeCell="I18" sqref="I18"/>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289</v>
      </c>
      <c r="Z1" s="26" t="s">
        <v>29</v>
      </c>
    </row>
    <row r="2" spans="2:26" ht="15" customHeight="1" x14ac:dyDescent="0.3">
      <c r="B2" s="176" t="s">
        <v>316</v>
      </c>
      <c r="C2" s="177"/>
      <c r="D2" s="177"/>
      <c r="E2" s="177"/>
      <c r="F2" s="178"/>
      <c r="Z2" s="26" t="s">
        <v>79</v>
      </c>
    </row>
    <row r="3" spans="2:26" ht="24.75" customHeight="1" x14ac:dyDescent="0.3">
      <c r="B3" s="179"/>
      <c r="C3" s="180"/>
      <c r="D3" s="180"/>
      <c r="E3" s="180"/>
      <c r="F3" s="181"/>
    </row>
    <row r="4" spans="2:26" ht="18" customHeight="1" x14ac:dyDescent="0.3">
      <c r="B4" s="25" t="s">
        <v>78</v>
      </c>
      <c r="C4" s="27"/>
      <c r="D4" s="27"/>
      <c r="E4" s="27"/>
      <c r="F4" s="27"/>
    </row>
    <row r="5" spans="2:26" ht="24.75" customHeight="1" x14ac:dyDescent="0.3">
      <c r="B5" s="182"/>
      <c r="C5" s="183"/>
      <c r="D5" s="183"/>
      <c r="E5" s="183"/>
      <c r="F5" s="184"/>
    </row>
    <row r="6" spans="2:26" ht="13.5" customHeight="1" x14ac:dyDescent="0.3">
      <c r="B6" s="27"/>
      <c r="C6" s="27"/>
      <c r="D6" s="27"/>
      <c r="E6" s="27"/>
      <c r="F6" s="27"/>
    </row>
    <row r="7" spans="2:26" x14ac:dyDescent="0.3">
      <c r="B7" s="25" t="s">
        <v>48</v>
      </c>
      <c r="C7" s="135"/>
      <c r="D7" s="135"/>
      <c r="E7" s="135"/>
      <c r="F7" s="135"/>
    </row>
    <row r="8" spans="2:26" x14ac:dyDescent="0.3">
      <c r="B8" s="195" t="s">
        <v>27</v>
      </c>
      <c r="C8" s="196"/>
      <c r="D8" s="194" t="s">
        <v>30</v>
      </c>
      <c r="E8" s="194"/>
      <c r="F8" s="194"/>
    </row>
    <row r="9" spans="2:26" ht="22.5" customHeight="1" x14ac:dyDescent="0.3">
      <c r="B9" s="197" t="s">
        <v>254</v>
      </c>
      <c r="C9" s="198"/>
      <c r="D9" s="193" t="s">
        <v>320</v>
      </c>
      <c r="E9" s="193"/>
      <c r="F9" s="193"/>
    </row>
    <row r="10" spans="2:26" ht="22.5" customHeight="1" x14ac:dyDescent="0.3">
      <c r="B10" s="190" t="s">
        <v>314</v>
      </c>
      <c r="C10" s="191"/>
      <c r="D10" s="193" t="s">
        <v>321</v>
      </c>
      <c r="E10" s="193"/>
      <c r="F10" s="193"/>
    </row>
    <row r="11" spans="2:26" ht="22.5" customHeight="1" x14ac:dyDescent="0.3">
      <c r="B11" s="190" t="s">
        <v>315</v>
      </c>
      <c r="C11" s="191"/>
      <c r="D11" s="193" t="s">
        <v>322</v>
      </c>
      <c r="E11" s="193"/>
      <c r="F11" s="193"/>
    </row>
    <row r="12" spans="2:26" ht="22.5" customHeight="1" x14ac:dyDescent="0.3">
      <c r="B12" s="190"/>
      <c r="C12" s="191"/>
      <c r="D12" s="193"/>
      <c r="E12" s="193"/>
      <c r="F12" s="193"/>
    </row>
    <row r="13" spans="2:26" ht="22.5" customHeight="1" x14ac:dyDescent="0.3">
      <c r="B13" s="190"/>
      <c r="C13" s="191"/>
      <c r="D13" s="192"/>
      <c r="E13" s="192"/>
      <c r="F13" s="192"/>
    </row>
    <row r="14" spans="2:26" ht="22.5" customHeight="1" x14ac:dyDescent="0.3">
      <c r="B14" s="190"/>
      <c r="C14" s="191"/>
      <c r="D14" s="192"/>
      <c r="E14" s="192"/>
      <c r="F14" s="192"/>
    </row>
    <row r="15" spans="2:26" ht="22.5" customHeight="1" x14ac:dyDescent="0.3">
      <c r="B15" s="190"/>
      <c r="C15" s="191"/>
      <c r="D15" s="192" t="s">
        <v>294</v>
      </c>
      <c r="E15" s="192"/>
      <c r="F15" s="192"/>
    </row>
    <row r="16" spans="2:26" ht="22.5" customHeight="1" x14ac:dyDescent="0.3">
      <c r="B16" s="190"/>
      <c r="C16" s="191"/>
      <c r="D16" s="192"/>
      <c r="E16" s="192"/>
      <c r="F16" s="192"/>
    </row>
    <row r="17" spans="2:11" ht="22.5" customHeight="1" x14ac:dyDescent="0.3">
      <c r="B17" s="190"/>
      <c r="C17" s="191"/>
      <c r="D17" s="192"/>
      <c r="E17" s="192"/>
      <c r="F17" s="192"/>
    </row>
    <row r="18" spans="2:11" ht="22.5" customHeight="1" x14ac:dyDescent="0.3">
      <c r="B18" s="190"/>
      <c r="C18" s="191"/>
      <c r="D18" s="192"/>
      <c r="E18" s="192"/>
      <c r="F18" s="192"/>
    </row>
    <row r="19" spans="2:11" ht="22.5" customHeight="1" x14ac:dyDescent="0.3">
      <c r="B19" s="190"/>
      <c r="C19" s="191"/>
      <c r="D19" s="192"/>
      <c r="E19" s="192"/>
      <c r="F19" s="192"/>
    </row>
    <row r="20" spans="2:11" ht="22.5" customHeight="1" x14ac:dyDescent="0.3">
      <c r="B20" s="190"/>
      <c r="C20" s="191"/>
      <c r="D20" s="192"/>
      <c r="E20" s="192"/>
      <c r="F20" s="192"/>
    </row>
    <row r="21" spans="2:11" ht="22.5" customHeight="1" x14ac:dyDescent="0.3">
      <c r="B21" s="190"/>
      <c r="C21" s="191"/>
      <c r="D21" s="192"/>
      <c r="E21" s="192"/>
      <c r="F21" s="192"/>
    </row>
    <row r="22" spans="2:11" ht="22.5" customHeight="1" x14ac:dyDescent="0.3">
      <c r="B22" s="190"/>
      <c r="C22" s="191"/>
      <c r="D22" s="192"/>
      <c r="E22" s="192"/>
      <c r="F22" s="192"/>
    </row>
    <row r="23" spans="2:11" ht="22.5" customHeight="1" x14ac:dyDescent="0.3">
      <c r="B23" s="190"/>
      <c r="C23" s="191"/>
      <c r="D23" s="192"/>
      <c r="E23" s="192"/>
      <c r="F23" s="192"/>
    </row>
    <row r="24" spans="2:11" ht="12.75" customHeight="1" x14ac:dyDescent="0.3">
      <c r="B24" s="28"/>
      <c r="C24" s="28"/>
      <c r="D24" s="29"/>
      <c r="E24" s="29"/>
      <c r="F24" s="29"/>
    </row>
    <row r="25" spans="2:11" x14ac:dyDescent="0.3">
      <c r="B25" s="25" t="s">
        <v>49</v>
      </c>
      <c r="C25" s="135"/>
      <c r="D25" s="135"/>
      <c r="E25" s="135"/>
      <c r="F25" s="135"/>
    </row>
    <row r="26" spans="2:11" ht="38.25" customHeight="1" x14ac:dyDescent="0.3">
      <c r="B26" s="186" t="s">
        <v>47</v>
      </c>
      <c r="C26" s="188" t="s">
        <v>27</v>
      </c>
      <c r="D26" s="188" t="s">
        <v>28</v>
      </c>
      <c r="E26" s="188" t="s">
        <v>30</v>
      </c>
      <c r="F26" s="186" t="s">
        <v>295</v>
      </c>
      <c r="G26" s="185" t="s">
        <v>98</v>
      </c>
      <c r="H26" s="185"/>
      <c r="I26" s="185"/>
      <c r="J26" s="185"/>
      <c r="K26" s="185"/>
    </row>
    <row r="27" spans="2:11" ht="36" customHeight="1" x14ac:dyDescent="0.3">
      <c r="B27" s="187"/>
      <c r="C27" s="189"/>
      <c r="D27" s="189"/>
      <c r="E27" s="189"/>
      <c r="F27" s="187"/>
      <c r="G27" s="63" t="s">
        <v>99</v>
      </c>
      <c r="H27" s="63" t="s">
        <v>100</v>
      </c>
      <c r="I27" s="63" t="s">
        <v>101</v>
      </c>
      <c r="J27" s="63" t="s">
        <v>102</v>
      </c>
      <c r="K27" s="63" t="s">
        <v>103</v>
      </c>
    </row>
    <row r="28" spans="2:11" ht="27.75" customHeight="1" x14ac:dyDescent="0.3">
      <c r="B28" s="30">
        <v>1</v>
      </c>
      <c r="C28" s="136" t="s">
        <v>314</v>
      </c>
      <c r="D28" s="30" t="s">
        <v>29</v>
      </c>
      <c r="E28" s="136"/>
      <c r="F28" s="30"/>
      <c r="G28" s="64">
        <f>'Option 1'!C4</f>
        <v>1.337883227357441E-3</v>
      </c>
      <c r="H28" s="64">
        <f>'Option 1'!C5</f>
        <v>3.5269532521977221E-3</v>
      </c>
      <c r="I28" s="64">
        <f>'Option 1'!C6</f>
        <v>5.0890780736574798E-3</v>
      </c>
      <c r="J28" s="64">
        <f>'Option 1'!C7</f>
        <v>6.6431202883223952E-3</v>
      </c>
      <c r="K28" s="65"/>
    </row>
    <row r="29" spans="2:11" ht="27.75" customHeight="1" x14ac:dyDescent="0.3">
      <c r="B29" s="30">
        <v>2</v>
      </c>
      <c r="C29" s="136" t="s">
        <v>315</v>
      </c>
      <c r="D29" s="30" t="s">
        <v>79</v>
      </c>
      <c r="E29" s="136" t="s">
        <v>323</v>
      </c>
      <c r="F29" s="30"/>
      <c r="G29" s="137" t="e">
        <f>#REF!</f>
        <v>#REF!</v>
      </c>
      <c r="H29" s="137" t="e">
        <f>#REF!</f>
        <v>#REF!</v>
      </c>
      <c r="I29" s="137" t="e">
        <f>#REF!</f>
        <v>#REF!</v>
      </c>
      <c r="J29" s="137" t="e">
        <f>#REF!</f>
        <v>#REF!</v>
      </c>
      <c r="K29" s="65"/>
    </row>
    <row r="30" spans="2:11" ht="27.75" customHeight="1" x14ac:dyDescent="0.3">
      <c r="B30" s="30">
        <v>3</v>
      </c>
      <c r="C30" s="136"/>
      <c r="D30" s="30"/>
      <c r="E30" s="136"/>
      <c r="F30" s="30"/>
      <c r="G30" s="137"/>
      <c r="H30" s="137"/>
      <c r="I30" s="137"/>
      <c r="J30" s="137"/>
      <c r="K30" s="30"/>
    </row>
    <row r="31" spans="2:11" ht="27.75" customHeight="1" x14ac:dyDescent="0.3">
      <c r="B31" s="30">
        <v>4</v>
      </c>
      <c r="C31" s="30"/>
      <c r="D31" s="30"/>
      <c r="E31" s="31"/>
      <c r="F31" s="30"/>
      <c r="G31" s="64"/>
      <c r="H31" s="64"/>
      <c r="I31" s="64"/>
      <c r="J31" s="64"/>
      <c r="K31" s="30"/>
    </row>
    <row r="32" spans="2:11" ht="27.75" customHeight="1" x14ac:dyDescent="0.3">
      <c r="B32" s="30">
        <v>5</v>
      </c>
      <c r="C32" s="30"/>
      <c r="D32" s="30"/>
      <c r="E32" s="31"/>
      <c r="F32" s="30"/>
      <c r="G32" s="64"/>
      <c r="H32" s="64"/>
      <c r="I32" s="64"/>
      <c r="J32" s="64"/>
      <c r="K32" s="30"/>
    </row>
    <row r="37" spans="2:2" x14ac:dyDescent="0.3">
      <c r="B37" s="2" t="s">
        <v>104</v>
      </c>
    </row>
  </sheetData>
  <sheetProtection password="CD26" sheet="1" objects="1" scenarios="1" selectLockedCells="1" selectUnlockedCells="1"/>
  <mergeCells count="40">
    <mergeCell ref="D8:F8"/>
    <mergeCell ref="D9:F9"/>
    <mergeCell ref="D10:F10"/>
    <mergeCell ref="D11:F11"/>
    <mergeCell ref="B8:C8"/>
    <mergeCell ref="B9:C9"/>
    <mergeCell ref="B10:C10"/>
    <mergeCell ref="B11:C11"/>
    <mergeCell ref="D20:F20"/>
    <mergeCell ref="D21:F21"/>
    <mergeCell ref="D22:F22"/>
    <mergeCell ref="D23:F23"/>
    <mergeCell ref="B12:C12"/>
    <mergeCell ref="B13:C13"/>
    <mergeCell ref="B21:C21"/>
    <mergeCell ref="B22:C22"/>
    <mergeCell ref="D18:F18"/>
    <mergeCell ref="D12:F12"/>
    <mergeCell ref="D13:F13"/>
    <mergeCell ref="D14:F14"/>
    <mergeCell ref="D15:F15"/>
    <mergeCell ref="D16:F16"/>
    <mergeCell ref="D17:F17"/>
    <mergeCell ref="B20:C20"/>
    <mergeCell ref="B2:F3"/>
    <mergeCell ref="B5:F5"/>
    <mergeCell ref="G26:K26"/>
    <mergeCell ref="B26:B27"/>
    <mergeCell ref="C26:C27"/>
    <mergeCell ref="D26:D27"/>
    <mergeCell ref="E26:E27"/>
    <mergeCell ref="F26:F27"/>
    <mergeCell ref="B23:C23"/>
    <mergeCell ref="B14:C14"/>
    <mergeCell ref="B15:C15"/>
    <mergeCell ref="B16:C16"/>
    <mergeCell ref="B17:C17"/>
    <mergeCell ref="B18:C18"/>
    <mergeCell ref="B19:C19"/>
    <mergeCell ref="D19:F19"/>
  </mergeCells>
  <conditionalFormatting sqref="B28:F28">
    <cfRule type="expression" dxfId="16" priority="17">
      <formula>$D28="adopted"</formula>
    </cfRule>
  </conditionalFormatting>
  <conditionalFormatting sqref="B29:F32">
    <cfRule type="expression" dxfId="15" priority="16">
      <formula>$D29="adopted"</formula>
    </cfRule>
  </conditionalFormatting>
  <conditionalFormatting sqref="D29:D32">
    <cfRule type="expression" dxfId="14" priority="15">
      <formula>$D29="adopted"</formula>
    </cfRule>
  </conditionalFormatting>
  <conditionalFormatting sqref="G28:K29 G29:J30">
    <cfRule type="expression" dxfId="13" priority="14">
      <formula>$D28="adopted"</formula>
    </cfRule>
  </conditionalFormatting>
  <conditionalFormatting sqref="G29:K32">
    <cfRule type="expression" dxfId="12" priority="13">
      <formula>$D29="adopted"</formula>
    </cfRule>
  </conditionalFormatting>
  <conditionalFormatting sqref="G29:J32">
    <cfRule type="expression" dxfId="11" priority="12">
      <formula>$D29="adopted"</formula>
    </cfRule>
  </conditionalFormatting>
  <conditionalFormatting sqref="G30:J30">
    <cfRule type="expression" dxfId="10" priority="11">
      <formula>$D30="adopted"</formula>
    </cfRule>
  </conditionalFormatting>
  <conditionalFormatting sqref="G31:J31">
    <cfRule type="expression" dxfId="9" priority="10">
      <formula>$D31="adopted"</formula>
    </cfRule>
  </conditionalFormatting>
  <conditionalFormatting sqref="G32:J32">
    <cfRule type="expression" dxfId="8" priority="9">
      <formula>$D32="adopted"</formula>
    </cfRule>
  </conditionalFormatting>
  <conditionalFormatting sqref="G29:J32">
    <cfRule type="expression" dxfId="7" priority="8">
      <formula>$D29="adopted"</formula>
    </cfRule>
  </conditionalFormatting>
  <conditionalFormatting sqref="C29">
    <cfRule type="expression" dxfId="6" priority="7">
      <formula>$D29="adopted"</formula>
    </cfRule>
  </conditionalFormatting>
  <conditionalFormatting sqref="C30">
    <cfRule type="expression" dxfId="5" priority="6">
      <formula>$D30="adopted"</formula>
    </cfRule>
  </conditionalFormatting>
  <conditionalFormatting sqref="G29:J30">
    <cfRule type="expression" dxfId="4" priority="5">
      <formula>$D29="adopted"</formula>
    </cfRule>
  </conditionalFormatting>
  <conditionalFormatting sqref="G30:J30">
    <cfRule type="expression" dxfId="3" priority="4">
      <formula>$D30="adopted"</formula>
    </cfRule>
  </conditionalFormatting>
  <conditionalFormatting sqref="B28:F28 C29:C30 E29:F29 F30">
    <cfRule type="expression" dxfId="2" priority="3">
      <formula>$D28="adopted"</formula>
    </cfRule>
  </conditionalFormatting>
  <conditionalFormatting sqref="B29:F30">
    <cfRule type="expression" dxfId="1" priority="2">
      <formula>$D29="adopted"</formula>
    </cfRule>
  </conditionalFormatting>
  <conditionalFormatting sqref="D29:D30">
    <cfRule type="expression" dxfId="0" priority="1">
      <formula>$D29="adopted"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sqref="A1:XFD1048576"/>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134">
        <v>4.2799999999999998E-2</v>
      </c>
      <c r="D3" s="169" t="s">
        <v>247</v>
      </c>
      <c r="E3" s="21"/>
      <c r="F3" s="76"/>
      <c r="G3" s="123" t="s">
        <v>259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x14ac:dyDescent="0.3">
      <c r="A4" s="21"/>
      <c r="B4" s="22" t="s">
        <v>9</v>
      </c>
      <c r="C4" s="23">
        <v>3.5000000000000003E-2</v>
      </c>
      <c r="D4" s="21"/>
      <c r="E4" s="21"/>
      <c r="F4" s="4" t="s">
        <v>338</v>
      </c>
      <c r="G4" s="4"/>
      <c r="H4" s="77">
        <v>5.94</v>
      </c>
      <c r="I4" s="77">
        <v>5.91</v>
      </c>
      <c r="J4" s="77">
        <v>5.89</v>
      </c>
      <c r="K4" s="77">
        <v>6.12</v>
      </c>
      <c r="L4" s="77">
        <v>6.35</v>
      </c>
      <c r="M4" s="77">
        <v>6.59</v>
      </c>
      <c r="N4" s="77">
        <v>13.78</v>
      </c>
      <c r="O4" s="77">
        <v>20.96</v>
      </c>
      <c r="P4" s="77">
        <v>28.15</v>
      </c>
      <c r="Q4" s="77">
        <v>35.33</v>
      </c>
      <c r="R4" s="77">
        <v>42.52</v>
      </c>
      <c r="S4" s="77">
        <v>49.71</v>
      </c>
      <c r="T4" s="77">
        <v>56.89</v>
      </c>
      <c r="U4" s="77">
        <v>64.08</v>
      </c>
      <c r="V4" s="77">
        <v>71.260000000000005</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0" t="s">
        <v>262</v>
      </c>
      <c r="G5" s="38"/>
      <c r="H5" s="77">
        <f>H4*$C$9</f>
        <v>5.6020923808300136</v>
      </c>
      <c r="I5" s="77">
        <f t="shared" ref="I5:V5" si="0">I4*$C$9</f>
        <v>5.5737989849672358</v>
      </c>
      <c r="J5" s="77">
        <f t="shared" si="0"/>
        <v>5.5549367210587164</v>
      </c>
      <c r="K5" s="77">
        <f t="shared" si="0"/>
        <v>5.7718527560066804</v>
      </c>
      <c r="L5" s="77">
        <f t="shared" si="0"/>
        <v>5.9887687909546434</v>
      </c>
      <c r="M5" s="77">
        <f t="shared" si="0"/>
        <v>6.2151159578568667</v>
      </c>
      <c r="N5" s="77">
        <f t="shared" si="0"/>
        <v>12.996099832969289</v>
      </c>
      <c r="O5" s="77">
        <f t="shared" si="0"/>
        <v>19.767652576127457</v>
      </c>
      <c r="P5" s="77">
        <f t="shared" si="0"/>
        <v>26.548636451239876</v>
      </c>
      <c r="Q5" s="77">
        <f t="shared" si="0"/>
        <v>33.32018919439804</v>
      </c>
      <c r="R5" s="77">
        <f t="shared" si="0"/>
        <v>40.101173069510473</v>
      </c>
      <c r="S5" s="77">
        <f t="shared" si="0"/>
        <v>46.882156944622892</v>
      </c>
      <c r="T5" s="77">
        <f t="shared" si="0"/>
        <v>53.653709687781053</v>
      </c>
      <c r="U5" s="77">
        <f t="shared" si="0"/>
        <v>60.434693562893479</v>
      </c>
      <c r="V5" s="77">
        <f t="shared" si="0"/>
        <v>67.206246306051654</v>
      </c>
      <c r="W5" s="77">
        <f t="shared" ref="W5:BG5" si="1">W4*$D$22</f>
        <v>87.509327740368704</v>
      </c>
      <c r="X5" s="77">
        <f t="shared" si="1"/>
        <v>95.071862236449945</v>
      </c>
      <c r="Y5" s="77">
        <f t="shared" si="1"/>
        <v>102.63439673253119</v>
      </c>
      <c r="Z5" s="77">
        <f t="shared" si="1"/>
        <v>110.19693122861243</v>
      </c>
      <c r="AA5" s="77">
        <f t="shared" si="1"/>
        <v>117.75946572469368</v>
      </c>
      <c r="AB5" s="77">
        <f t="shared" si="1"/>
        <v>125.32200022077492</v>
      </c>
      <c r="AC5" s="77">
        <f t="shared" si="1"/>
        <v>131.80417264598742</v>
      </c>
      <c r="AD5" s="77">
        <f t="shared" si="1"/>
        <v>139.36670714206866</v>
      </c>
      <c r="AE5" s="77">
        <f t="shared" si="1"/>
        <v>146.9292416381499</v>
      </c>
      <c r="AF5" s="77">
        <f t="shared" si="1"/>
        <v>154.49177613423115</v>
      </c>
      <c r="AG5" s="77">
        <f t="shared" si="1"/>
        <v>162.05431063031241</v>
      </c>
      <c r="AH5" s="77">
        <f t="shared" si="1"/>
        <v>169.61684512639366</v>
      </c>
      <c r="AI5" s="77">
        <f t="shared" si="1"/>
        <v>177.1793796224749</v>
      </c>
      <c r="AJ5" s="77">
        <f t="shared" si="1"/>
        <v>184.74191411855614</v>
      </c>
      <c r="AK5" s="77">
        <f t="shared" si="1"/>
        <v>192.30444861463738</v>
      </c>
      <c r="AL5" s="77">
        <f t="shared" si="1"/>
        <v>198.78662103984988</v>
      </c>
      <c r="AM5" s="77">
        <f t="shared" si="1"/>
        <v>206.34915553593112</v>
      </c>
      <c r="AN5" s="77">
        <f t="shared" si="1"/>
        <v>213.91169003201236</v>
      </c>
      <c r="AO5" s="77">
        <f t="shared" si="1"/>
        <v>221.47422452809363</v>
      </c>
      <c r="AP5" s="77">
        <f t="shared" si="1"/>
        <v>229.03675902417487</v>
      </c>
      <c r="AQ5" s="77">
        <f t="shared" si="1"/>
        <v>237.67965559112486</v>
      </c>
      <c r="AR5" s="77">
        <f t="shared" si="1"/>
        <v>245.2421900872061</v>
      </c>
      <c r="AS5" s="77">
        <f t="shared" si="1"/>
        <v>252.80472458328734</v>
      </c>
      <c r="AT5" s="77">
        <f t="shared" si="1"/>
        <v>260.36725907936858</v>
      </c>
      <c r="AU5" s="77">
        <f t="shared" si="1"/>
        <v>267.92979357544982</v>
      </c>
      <c r="AV5" s="77">
        <f t="shared" si="1"/>
        <v>276.57269014239984</v>
      </c>
      <c r="AW5" s="77">
        <f t="shared" si="1"/>
        <v>283.0548625676123</v>
      </c>
      <c r="AX5" s="77">
        <f t="shared" si="1"/>
        <v>290.6173970636936</v>
      </c>
      <c r="AY5" s="77">
        <f t="shared" si="1"/>
        <v>298.17993155977484</v>
      </c>
      <c r="AZ5" s="77">
        <f t="shared" si="1"/>
        <v>304.66210398498731</v>
      </c>
      <c r="BA5" s="77">
        <f t="shared" si="1"/>
        <v>310.06391433933106</v>
      </c>
      <c r="BB5" s="77">
        <f t="shared" si="1"/>
        <v>315.46572469367482</v>
      </c>
      <c r="BC5" s="77">
        <f t="shared" si="1"/>
        <v>320.86753504801857</v>
      </c>
      <c r="BD5" s="77">
        <f t="shared" si="1"/>
        <v>325.18898333149355</v>
      </c>
      <c r="BE5" s="77">
        <f t="shared" si="1"/>
        <v>329.51043161496858</v>
      </c>
      <c r="BF5" s="77">
        <f t="shared" si="1"/>
        <v>333.83187989844356</v>
      </c>
      <c r="BG5" s="77">
        <f t="shared" si="1"/>
        <v>337.07296611104982</v>
      </c>
    </row>
    <row r="6" spans="1:59" x14ac:dyDescent="0.3">
      <c r="A6" s="21"/>
      <c r="B6" s="22" t="s">
        <v>65</v>
      </c>
      <c r="C6" s="23">
        <v>1.4999999999999999E-2</v>
      </c>
      <c r="D6" s="21"/>
      <c r="E6" s="21"/>
      <c r="F6" s="50" t="s">
        <v>199</v>
      </c>
      <c r="G6" s="49">
        <v>37.006975860850567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0" t="s">
        <v>202</v>
      </c>
      <c r="G7" s="49">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0" t="s">
        <v>200</v>
      </c>
      <c r="G8" s="49">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141" t="s">
        <v>339</v>
      </c>
      <c r="C9" s="170">
        <v>0.9431131954259282</v>
      </c>
      <c r="D9" s="21"/>
      <c r="E9" s="22"/>
      <c r="F9" s="50" t="s">
        <v>260</v>
      </c>
      <c r="G9" s="49">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0" t="s">
        <v>261</v>
      </c>
      <c r="G10" s="49">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0" t="s">
        <v>201</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x14ac:dyDescent="0.3">
      <c r="A12" s="21"/>
      <c r="B12" s="21" t="s">
        <v>71</v>
      </c>
      <c r="C12" s="21"/>
      <c r="D12" s="21"/>
      <c r="E12" s="21"/>
      <c r="F12" s="50" t="s">
        <v>340</v>
      </c>
      <c r="G12" s="105"/>
      <c r="H12" s="106">
        <v>0.44932000000000005</v>
      </c>
      <c r="I12" s="106">
        <v>0.43639882352941178</v>
      </c>
      <c r="J12" s="106">
        <v>0.42347764705882357</v>
      </c>
      <c r="K12" s="106">
        <v>0.4105564705882353</v>
      </c>
      <c r="L12" s="106">
        <v>0.39763529411764703</v>
      </c>
      <c r="M12" s="106">
        <v>0.38471411764705882</v>
      </c>
      <c r="N12" s="106">
        <v>0.37179294117647055</v>
      </c>
      <c r="O12" s="106">
        <v>0.35887176470588228</v>
      </c>
      <c r="P12" s="106">
        <v>0.34595058823529407</v>
      </c>
      <c r="Q12" s="106">
        <v>0.3330294117647058</v>
      </c>
      <c r="R12" s="106">
        <v>0.32010823529411753</v>
      </c>
      <c r="S12" s="106">
        <v>0.30718705882352931</v>
      </c>
      <c r="T12" s="106">
        <v>0.29426588235294104</v>
      </c>
      <c r="U12" s="106">
        <v>0.28134470588235277</v>
      </c>
      <c r="V12" s="106">
        <v>0.26842352941176456</v>
      </c>
      <c r="W12" s="106">
        <v>0.25550235294117629</v>
      </c>
      <c r="X12" s="106">
        <v>0.24258117647058805</v>
      </c>
      <c r="Y12" s="106">
        <v>0.22965999999999981</v>
      </c>
      <c r="Z12" s="106">
        <v>0.21673882352941154</v>
      </c>
      <c r="AA12" s="106">
        <v>0.2038176470588233</v>
      </c>
      <c r="AB12" s="106">
        <v>0.19089647058823506</v>
      </c>
      <c r="AC12" s="106">
        <v>0.17797529411764679</v>
      </c>
      <c r="AD12" s="106">
        <v>0.16505411764705855</v>
      </c>
      <c r="AE12" s="106">
        <v>0.1521329411764703</v>
      </c>
      <c r="AF12" s="106">
        <v>0.13921176470588204</v>
      </c>
      <c r="AG12" s="106">
        <v>0.12629058823529382</v>
      </c>
      <c r="AH12" s="106">
        <v>0.11336941176470558</v>
      </c>
      <c r="AI12" s="106">
        <v>0.10044823529411734</v>
      </c>
      <c r="AJ12" s="106">
        <v>8.7527058823529097E-2</v>
      </c>
      <c r="AK12" s="106">
        <v>7.4605882352940869E-2</v>
      </c>
      <c r="AL12" s="106">
        <v>6.1684705882352628E-2</v>
      </c>
      <c r="AM12" s="106">
        <v>4.8763529411764393E-2</v>
      </c>
      <c r="AN12" s="106">
        <v>3.5842352941176159E-2</v>
      </c>
      <c r="AO12" s="106">
        <v>2.2921176470587924E-2</v>
      </c>
      <c r="AP12" s="106">
        <v>9.999999999999688E-3</v>
      </c>
      <c r="AQ12" s="106">
        <v>0.01</v>
      </c>
      <c r="AR12" s="106">
        <v>0.01</v>
      </c>
      <c r="AS12" s="106">
        <v>0.01</v>
      </c>
      <c r="AT12" s="106">
        <v>0.01</v>
      </c>
      <c r="AU12" s="106">
        <v>0.01</v>
      </c>
      <c r="AV12" s="106">
        <v>0.01</v>
      </c>
      <c r="AW12" s="106">
        <v>0.01</v>
      </c>
      <c r="AX12" s="106">
        <v>0.01</v>
      </c>
      <c r="AY12" s="106">
        <v>0.01</v>
      </c>
      <c r="AZ12" s="106">
        <v>0.01</v>
      </c>
      <c r="BA12" s="106">
        <v>0.01</v>
      </c>
      <c r="BB12" s="106">
        <v>0.01</v>
      </c>
      <c r="BC12" s="106">
        <v>0.01</v>
      </c>
      <c r="BD12" s="106">
        <v>0.01</v>
      </c>
      <c r="BE12" s="106">
        <v>0.01</v>
      </c>
      <c r="BF12" s="106">
        <v>0.01</v>
      </c>
      <c r="BG12" s="106">
        <v>0.01</v>
      </c>
    </row>
    <row r="13" spans="1:59" x14ac:dyDescent="0.3">
      <c r="A13" s="21"/>
      <c r="B13" s="199" t="s">
        <v>73</v>
      </c>
      <c r="C13" s="200"/>
      <c r="D13" s="122" t="s">
        <v>275</v>
      </c>
      <c r="E13" s="21"/>
      <c r="F13" s="38"/>
      <c r="G13" s="38"/>
      <c r="H13" s="38"/>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row>
    <row r="14" spans="1:59" ht="15.75" x14ac:dyDescent="0.35">
      <c r="A14" s="21"/>
      <c r="B14" s="201"/>
      <c r="C14" s="202"/>
      <c r="D14" s="42" t="s">
        <v>105</v>
      </c>
      <c r="E14" s="21"/>
      <c r="F14" s="66"/>
      <c r="G14" s="38"/>
      <c r="H14" s="38"/>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row>
    <row r="15" spans="1:59" ht="15.75" x14ac:dyDescent="0.35">
      <c r="A15" s="21"/>
      <c r="B15" s="203" t="s">
        <v>276</v>
      </c>
      <c r="C15" s="41" t="s">
        <v>269</v>
      </c>
      <c r="D15" s="121">
        <v>1.3408686121386491</v>
      </c>
      <c r="E15" s="21"/>
      <c r="F15" s="69"/>
      <c r="G15" s="38"/>
      <c r="H15" s="38"/>
      <c r="I15" s="75"/>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row>
    <row r="16" spans="1:59" ht="15" customHeight="1" x14ac:dyDescent="0.35">
      <c r="A16" s="21"/>
      <c r="B16" s="203"/>
      <c r="C16" s="41" t="s">
        <v>270</v>
      </c>
      <c r="D16" s="121">
        <v>1.3004251926654264</v>
      </c>
      <c r="E16" s="82"/>
      <c r="F16" s="70" t="s">
        <v>152</v>
      </c>
      <c r="G16" s="38"/>
      <c r="H16" s="38"/>
      <c r="I16" s="75" t="s">
        <v>277</v>
      </c>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row>
    <row r="17" spans="1:59" ht="15" customHeight="1" x14ac:dyDescent="0.35">
      <c r="A17" s="21"/>
      <c r="B17" s="203"/>
      <c r="C17" s="41" t="s">
        <v>271</v>
      </c>
      <c r="D17" s="121">
        <v>1.2670349113192076</v>
      </c>
      <c r="E17" s="82"/>
      <c r="F17" s="69"/>
      <c r="G17" s="71"/>
      <c r="H17" s="71"/>
      <c r="I17" s="78"/>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203"/>
      <c r="C18" s="41" t="s">
        <v>272</v>
      </c>
      <c r="D18" s="121">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03"/>
      <c r="C19" s="41" t="s">
        <v>273</v>
      </c>
      <c r="D19" s="121">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03"/>
      <c r="C20" s="41" t="s">
        <v>274</v>
      </c>
      <c r="D20" s="121">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03"/>
      <c r="C21" s="41" t="s">
        <v>240</v>
      </c>
      <c r="D21" s="121">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03"/>
      <c r="C22" s="41" t="s">
        <v>241</v>
      </c>
      <c r="D22" s="121">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03"/>
      <c r="C23" s="41" t="s">
        <v>72</v>
      </c>
      <c r="D23" s="121">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03"/>
      <c r="C24" s="41" t="s">
        <v>105</v>
      </c>
      <c r="D24" s="121">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71"/>
    </row>
    <row r="28" spans="1:59" x14ac:dyDescent="0.3">
      <c r="E28" s="73"/>
    </row>
    <row r="32" spans="1:59" x14ac:dyDescent="0.3">
      <c r="H32" s="72"/>
    </row>
    <row r="33" spans="2:4" ht="47.25" customHeight="1" x14ac:dyDescent="0.3">
      <c r="D33" s="104"/>
    </row>
    <row r="34" spans="2:4" x14ac:dyDescent="0.3">
      <c r="B34" s="107"/>
    </row>
    <row r="35" spans="2:4" x14ac:dyDescent="0.3">
      <c r="B35" s="107"/>
      <c r="D35" s="72"/>
    </row>
    <row r="36" spans="2:4" x14ac:dyDescent="0.3">
      <c r="B36" s="107"/>
      <c r="D36" s="72"/>
    </row>
    <row r="37" spans="2:4" x14ac:dyDescent="0.3">
      <c r="D37" s="72"/>
    </row>
    <row r="38" spans="2:4" x14ac:dyDescent="0.3">
      <c r="D38" s="72"/>
    </row>
    <row r="39" spans="2:4" x14ac:dyDescent="0.3">
      <c r="D39" s="72"/>
    </row>
    <row r="40" spans="2:4" x14ac:dyDescent="0.3">
      <c r="D40" s="72"/>
    </row>
    <row r="41" spans="2:4" x14ac:dyDescent="0.3">
      <c r="D41" s="72"/>
    </row>
    <row r="42" spans="2:4" x14ac:dyDescent="0.3">
      <c r="D42" s="72"/>
    </row>
    <row r="43" spans="2:4" x14ac:dyDescent="0.3">
      <c r="D43" s="72"/>
    </row>
    <row r="44" spans="2:4" x14ac:dyDescent="0.3">
      <c r="D44" s="72"/>
    </row>
    <row r="45" spans="2:4" x14ac:dyDescent="0.3">
      <c r="D45" s="72"/>
    </row>
    <row r="46" spans="2:4" x14ac:dyDescent="0.3">
      <c r="D46" s="72"/>
    </row>
    <row r="47" spans="2:4" x14ac:dyDescent="0.3">
      <c r="D47" s="72"/>
    </row>
    <row r="48" spans="2:4" x14ac:dyDescent="0.3">
      <c r="D48" s="72"/>
    </row>
    <row r="49" spans="3:4" x14ac:dyDescent="0.3">
      <c r="D49" s="72"/>
    </row>
    <row r="50" spans="3:4" x14ac:dyDescent="0.3">
      <c r="D50" s="72"/>
    </row>
    <row r="51" spans="3:4" x14ac:dyDescent="0.3">
      <c r="D51" s="72"/>
    </row>
    <row r="52" spans="3:4" x14ac:dyDescent="0.3">
      <c r="D52" s="72"/>
    </row>
    <row r="53" spans="3:4" x14ac:dyDescent="0.3">
      <c r="D53" s="72"/>
    </row>
    <row r="54" spans="3:4" x14ac:dyDescent="0.3">
      <c r="D54" s="72"/>
    </row>
    <row r="55" spans="3:4" x14ac:dyDescent="0.3">
      <c r="D55" s="72"/>
    </row>
    <row r="56" spans="3:4" x14ac:dyDescent="0.3">
      <c r="C56" s="172"/>
      <c r="D56" s="72"/>
    </row>
    <row r="57" spans="3:4" x14ac:dyDescent="0.3">
      <c r="D57" s="72"/>
    </row>
    <row r="58" spans="3:4" x14ac:dyDescent="0.3">
      <c r="D58" s="72"/>
    </row>
    <row r="59" spans="3:4" x14ac:dyDescent="0.3">
      <c r="D59" s="72"/>
    </row>
    <row r="60" spans="3:4" x14ac:dyDescent="0.3">
      <c r="D60" s="72"/>
    </row>
    <row r="61" spans="3:4" x14ac:dyDescent="0.3">
      <c r="D61" s="72"/>
    </row>
    <row r="62" spans="3:4" x14ac:dyDescent="0.3">
      <c r="D62" s="72"/>
    </row>
    <row r="63" spans="3:4" x14ac:dyDescent="0.3">
      <c r="D63" s="72"/>
    </row>
    <row r="64" spans="3:4" x14ac:dyDescent="0.3">
      <c r="D64" s="72"/>
    </row>
    <row r="65" spans="4:4" x14ac:dyDescent="0.3">
      <c r="D65" s="72"/>
    </row>
    <row r="66" spans="4:4" x14ac:dyDescent="0.3">
      <c r="D66" s="72"/>
    </row>
    <row r="67" spans="4:4" x14ac:dyDescent="0.3">
      <c r="D67" s="72"/>
    </row>
    <row r="68" spans="4:4" x14ac:dyDescent="0.3">
      <c r="D68" s="72"/>
    </row>
    <row r="69" spans="4:4" x14ac:dyDescent="0.3">
      <c r="D69" s="72"/>
    </row>
    <row r="70" spans="4:4" x14ac:dyDescent="0.3">
      <c r="D70" s="72"/>
    </row>
    <row r="71" spans="4:4" x14ac:dyDescent="0.3">
      <c r="D71" s="72"/>
    </row>
    <row r="72" spans="4:4" x14ac:dyDescent="0.3">
      <c r="D72" s="72"/>
    </row>
    <row r="73" spans="4:4" x14ac:dyDescent="0.3">
      <c r="D73" s="72"/>
    </row>
    <row r="74" spans="4:4" x14ac:dyDescent="0.3">
      <c r="D74" s="72"/>
    </row>
    <row r="75" spans="4:4" x14ac:dyDescent="0.3">
      <c r="D75" s="72"/>
    </row>
    <row r="78" spans="4:4" x14ac:dyDescent="0.3">
      <c r="D78" s="173"/>
    </row>
  </sheetData>
  <sheetProtection password="CD26" sheet="1" objects="1" scenarios="1" selectLockedCells="1" selectUnlockedCells="1"/>
  <mergeCells count="2">
    <mergeCell ref="B13:C14"/>
    <mergeCell ref="B15:B24"/>
  </mergeCells>
  <dataValidations disablePrompts="1" count="1">
    <dataValidation type="list" allowBlank="1" showInputMessage="1" showErrorMessage="1" sqref="G34">
      <formula1>$D$34:$D$47</formula1>
    </dataValidation>
  </dataValidations>
  <hyperlinks>
    <hyperlink ref="F16" r:id="rId1" display="http://www.hse.gov.uk/risk/theory/alarpcheck.htm   "/>
  </hyperlinks>
  <pageMargins left="0.70866141732283472" right="0.70866141732283472" top="0.74803149606299213" bottom="0.74803149606299213" header="0.31496062992125984" footer="0.31496062992125984"/>
  <pageSetup paperSize="9" scale="1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90" zoomScaleNormal="90" zoomScaleSheetLayoutView="75" workbookViewId="0">
      <pane xSplit="2" ySplit="6" topLeftCell="C7" activePane="bottomRight" state="frozen"/>
      <selection activeCell="E44" sqref="E44"/>
      <selection pane="topRight" activeCell="E44" sqref="E44"/>
      <selection pane="bottomLeft" activeCell="E44" sqref="E44"/>
      <selection pane="bottomRight" activeCell="E29" sqref="E29:AW29"/>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85546875" style="4" bestFit="1" customWidth="1"/>
    <col min="8" max="8" width="10" style="4" bestFit="1" customWidth="1"/>
    <col min="9" max="9" width="9.85546875" style="4" customWidth="1"/>
    <col min="10" max="12" width="10"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292</v>
      </c>
      <c r="C1" s="3" t="s">
        <v>253</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208" t="s">
        <v>11</v>
      </c>
      <c r="B7" s="60" t="s">
        <v>171</v>
      </c>
      <c r="C7" s="59"/>
      <c r="D7" s="60" t="s">
        <v>39</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0"/>
      <c r="AY7" s="60"/>
      <c r="AZ7" s="60"/>
      <c r="BA7" s="60"/>
      <c r="BB7" s="60"/>
      <c r="BC7" s="60"/>
      <c r="BD7" s="60"/>
    </row>
    <row r="8" spans="1:56" x14ac:dyDescent="0.3">
      <c r="A8" s="209"/>
      <c r="B8" s="60" t="s">
        <v>156</v>
      </c>
      <c r="C8" s="59"/>
      <c r="D8" s="60" t="s">
        <v>39</v>
      </c>
      <c r="E8" s="61">
        <f>-1*'Workings baseline'!E13</f>
        <v>-7.4652359249999994E-2</v>
      </c>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0"/>
      <c r="AY8" s="60"/>
      <c r="AZ8" s="60"/>
      <c r="BA8" s="60"/>
      <c r="BB8" s="60"/>
      <c r="BC8" s="60"/>
      <c r="BD8" s="60"/>
    </row>
    <row r="9" spans="1:56" x14ac:dyDescent="0.3">
      <c r="A9" s="209"/>
      <c r="B9" s="60" t="s">
        <v>193</v>
      </c>
      <c r="C9" s="59"/>
      <c r="D9" s="60" t="s">
        <v>39</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0"/>
      <c r="AY9" s="60"/>
      <c r="AZ9" s="60"/>
      <c r="BA9" s="60"/>
      <c r="BB9" s="60"/>
      <c r="BC9" s="60"/>
      <c r="BD9" s="60"/>
    </row>
    <row r="10" spans="1:56" x14ac:dyDescent="0.3">
      <c r="A10" s="209"/>
      <c r="B10" s="60" t="s">
        <v>193</v>
      </c>
      <c r="C10" s="59"/>
      <c r="D10" s="60" t="s">
        <v>39</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0"/>
      <c r="AY10" s="60"/>
      <c r="AZ10" s="60"/>
      <c r="BA10" s="60"/>
      <c r="BB10" s="60"/>
      <c r="BC10" s="60"/>
      <c r="BD10" s="60"/>
    </row>
    <row r="11" spans="1:56" x14ac:dyDescent="0.3">
      <c r="A11" s="209"/>
      <c r="B11" s="60" t="s">
        <v>193</v>
      </c>
      <c r="C11" s="59"/>
      <c r="D11" s="60" t="s">
        <v>39</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0"/>
      <c r="AY11" s="60"/>
      <c r="AZ11" s="60"/>
      <c r="BA11" s="60"/>
      <c r="BB11" s="60"/>
      <c r="BC11" s="60"/>
      <c r="BD11" s="60"/>
    </row>
    <row r="12" spans="1:56" ht="15.75" thickBot="1" x14ac:dyDescent="0.35">
      <c r="A12" s="210"/>
      <c r="B12" s="119" t="s">
        <v>192</v>
      </c>
      <c r="C12" s="57"/>
      <c r="D12" s="120" t="s">
        <v>39</v>
      </c>
      <c r="E12" s="58">
        <f>SUM(E7:E11)</f>
        <v>-7.4652359249999994E-2</v>
      </c>
      <c r="F12" s="58">
        <f t="shared" ref="F12:AW12" si="0">SUM(F7:F11)</f>
        <v>0</v>
      </c>
      <c r="G12" s="58">
        <f t="shared" si="0"/>
        <v>0</v>
      </c>
      <c r="H12" s="58">
        <f t="shared" si="0"/>
        <v>0</v>
      </c>
      <c r="I12" s="58">
        <f t="shared" si="0"/>
        <v>0</v>
      </c>
      <c r="J12" s="58">
        <f t="shared" si="0"/>
        <v>0</v>
      </c>
      <c r="K12" s="58">
        <f t="shared" si="0"/>
        <v>0</v>
      </c>
      <c r="L12" s="58">
        <f t="shared" si="0"/>
        <v>0</v>
      </c>
      <c r="M12" s="58">
        <f t="shared" si="0"/>
        <v>0</v>
      </c>
      <c r="N12" s="58">
        <f t="shared" si="0"/>
        <v>0</v>
      </c>
      <c r="O12" s="58">
        <f t="shared" si="0"/>
        <v>0</v>
      </c>
      <c r="P12" s="58">
        <f t="shared" si="0"/>
        <v>0</v>
      </c>
      <c r="Q12" s="58">
        <f t="shared" si="0"/>
        <v>0</v>
      </c>
      <c r="R12" s="58">
        <f t="shared" si="0"/>
        <v>0</v>
      </c>
      <c r="S12" s="58">
        <f t="shared" si="0"/>
        <v>0</v>
      </c>
      <c r="T12" s="58">
        <f t="shared" si="0"/>
        <v>0</v>
      </c>
      <c r="U12" s="58">
        <f t="shared" si="0"/>
        <v>0</v>
      </c>
      <c r="V12" s="58">
        <f t="shared" si="0"/>
        <v>0</v>
      </c>
      <c r="W12" s="58">
        <f t="shared" si="0"/>
        <v>0</v>
      </c>
      <c r="X12" s="58">
        <f t="shared" si="0"/>
        <v>0</v>
      </c>
      <c r="Y12" s="58">
        <f t="shared" si="0"/>
        <v>0</v>
      </c>
      <c r="Z12" s="58">
        <f t="shared" si="0"/>
        <v>0</v>
      </c>
      <c r="AA12" s="58">
        <f t="shared" si="0"/>
        <v>0</v>
      </c>
      <c r="AB12" s="58">
        <f t="shared" si="0"/>
        <v>0</v>
      </c>
      <c r="AC12" s="58">
        <f t="shared" si="0"/>
        <v>0</v>
      </c>
      <c r="AD12" s="58">
        <f t="shared" si="0"/>
        <v>0</v>
      </c>
      <c r="AE12" s="58">
        <f t="shared" si="0"/>
        <v>0</v>
      </c>
      <c r="AF12" s="58">
        <f t="shared" si="0"/>
        <v>0</v>
      </c>
      <c r="AG12" s="58">
        <f t="shared" si="0"/>
        <v>0</v>
      </c>
      <c r="AH12" s="58">
        <f t="shared" si="0"/>
        <v>0</v>
      </c>
      <c r="AI12" s="58">
        <f t="shared" si="0"/>
        <v>0</v>
      </c>
      <c r="AJ12" s="58">
        <f t="shared" si="0"/>
        <v>0</v>
      </c>
      <c r="AK12" s="58">
        <f t="shared" si="0"/>
        <v>0</v>
      </c>
      <c r="AL12" s="58">
        <f t="shared" si="0"/>
        <v>0</v>
      </c>
      <c r="AM12" s="58">
        <f t="shared" si="0"/>
        <v>0</v>
      </c>
      <c r="AN12" s="58">
        <f t="shared" si="0"/>
        <v>0</v>
      </c>
      <c r="AO12" s="58">
        <f t="shared" si="0"/>
        <v>0</v>
      </c>
      <c r="AP12" s="58">
        <f t="shared" si="0"/>
        <v>0</v>
      </c>
      <c r="AQ12" s="58">
        <f t="shared" si="0"/>
        <v>0</v>
      </c>
      <c r="AR12" s="58">
        <f t="shared" si="0"/>
        <v>0</v>
      </c>
      <c r="AS12" s="58">
        <f t="shared" si="0"/>
        <v>0</v>
      </c>
      <c r="AT12" s="58">
        <f t="shared" si="0"/>
        <v>0</v>
      </c>
      <c r="AU12" s="58">
        <f t="shared" si="0"/>
        <v>0</v>
      </c>
      <c r="AV12" s="58">
        <f t="shared" si="0"/>
        <v>0</v>
      </c>
      <c r="AW12" s="58">
        <f t="shared" si="0"/>
        <v>0</v>
      </c>
      <c r="AX12" s="60"/>
      <c r="AY12" s="60"/>
      <c r="AZ12" s="60"/>
      <c r="BA12" s="60"/>
      <c r="BB12" s="60"/>
      <c r="BC12" s="60"/>
      <c r="BD12" s="60"/>
    </row>
    <row r="13" spans="1:56" ht="12.75" customHeight="1" x14ac:dyDescent="0.3">
      <c r="A13" s="204" t="s">
        <v>258</v>
      </c>
      <c r="B13" s="9" t="s">
        <v>35</v>
      </c>
      <c r="D13" s="4" t="s">
        <v>39</v>
      </c>
      <c r="E13" s="34">
        <f>'Fixed data'!$G$6*E29/1000000</f>
        <v>5.7984491888640813E-3</v>
      </c>
      <c r="F13" s="34">
        <f>'Fixed data'!$G$6*F29/1000000</f>
        <v>5.7984491888640813E-3</v>
      </c>
      <c r="G13" s="34">
        <f>'Fixed data'!$G$6*G29/1000000</f>
        <v>5.7984491888640813E-3</v>
      </c>
      <c r="H13" s="34">
        <f>'Fixed data'!$G$6*H29/1000000</f>
        <v>5.7984491888640813E-3</v>
      </c>
      <c r="I13" s="34">
        <f>'Fixed data'!$G$6*I29/1000000</f>
        <v>5.7984491888640813E-3</v>
      </c>
      <c r="J13" s="34">
        <f>'Fixed data'!$G$6*J29/1000000</f>
        <v>5.7984491888640813E-3</v>
      </c>
      <c r="K13" s="34">
        <f>'Fixed data'!$G$6*K29/1000000</f>
        <v>5.7984491888640813E-3</v>
      </c>
      <c r="L13" s="34">
        <f>'Fixed data'!$G$6*L29/1000000</f>
        <v>5.7984491888640813E-3</v>
      </c>
      <c r="M13" s="34">
        <f>'Fixed data'!$G$6*M29/1000000</f>
        <v>5.7984491888640813E-3</v>
      </c>
      <c r="N13" s="34">
        <f>'Fixed data'!$G$6*N29/1000000</f>
        <v>5.7984491888640813E-3</v>
      </c>
      <c r="O13" s="34">
        <f>'Fixed data'!$G$6*O29/1000000</f>
        <v>5.7984491888640813E-3</v>
      </c>
      <c r="P13" s="34">
        <f>'Fixed data'!$G$6*P29/1000000</f>
        <v>5.7984491888640813E-3</v>
      </c>
      <c r="Q13" s="34">
        <f>'Fixed data'!$G$6*Q29/1000000</f>
        <v>5.7984491888640813E-3</v>
      </c>
      <c r="R13" s="34">
        <f>'Fixed data'!$G$6*R29/1000000</f>
        <v>5.7984491888640813E-3</v>
      </c>
      <c r="S13" s="34">
        <f>'Fixed data'!$G$6*S29/1000000</f>
        <v>5.7984491888640813E-3</v>
      </c>
      <c r="T13" s="34">
        <f>'Fixed data'!$G$6*T29/1000000</f>
        <v>5.7984491888640813E-3</v>
      </c>
      <c r="U13" s="34">
        <f>'Fixed data'!$G$6*U29/1000000</f>
        <v>5.7984491888640813E-3</v>
      </c>
      <c r="V13" s="34">
        <f>'Fixed data'!$G$6*V29/1000000</f>
        <v>5.7984491888640813E-3</v>
      </c>
      <c r="W13" s="34">
        <f>'Fixed data'!$G$6*W29/1000000</f>
        <v>5.7984491888640813E-3</v>
      </c>
      <c r="X13" s="34">
        <f>'Fixed data'!$G$6*X29/1000000</f>
        <v>5.7984491888640813E-3</v>
      </c>
      <c r="Y13" s="34">
        <f>'Fixed data'!$G$6*Y29/1000000</f>
        <v>5.7984491888640813E-3</v>
      </c>
      <c r="Z13" s="34">
        <f>'Fixed data'!$G$6*Z29/1000000</f>
        <v>5.7984491888640813E-3</v>
      </c>
      <c r="AA13" s="34">
        <f>'Fixed data'!$G$6*AA29/1000000</f>
        <v>5.7984491888640813E-3</v>
      </c>
      <c r="AB13" s="34">
        <f>'Fixed data'!$G$6*AB29/1000000</f>
        <v>5.7984491888640813E-3</v>
      </c>
      <c r="AC13" s="34">
        <f>'Fixed data'!$G$6*AC29/1000000</f>
        <v>5.7984491888640813E-3</v>
      </c>
      <c r="AD13" s="34">
        <f>'Fixed data'!$G$6*AD29/1000000</f>
        <v>5.7984491888640813E-3</v>
      </c>
      <c r="AE13" s="34">
        <f>'Fixed data'!$G$6*AE29/1000000</f>
        <v>5.7984491888640813E-3</v>
      </c>
      <c r="AF13" s="34">
        <f>'Fixed data'!$G$6*AF29/1000000</f>
        <v>5.7984491888640813E-3</v>
      </c>
      <c r="AG13" s="34">
        <f>'Fixed data'!$G$6*AG29/1000000</f>
        <v>5.7984491888640813E-3</v>
      </c>
      <c r="AH13" s="34">
        <f>'Fixed data'!$G$6*AH29/1000000</f>
        <v>5.7984491888640813E-3</v>
      </c>
      <c r="AI13" s="34">
        <f>'Fixed data'!$G$6*AI29/1000000</f>
        <v>5.7984491888640813E-3</v>
      </c>
      <c r="AJ13" s="34">
        <f>'Fixed data'!$G$6*AJ29/1000000</f>
        <v>5.7984491888640813E-3</v>
      </c>
      <c r="AK13" s="34">
        <f>'Fixed data'!$G$6*AK29/1000000</f>
        <v>5.7984491888640813E-3</v>
      </c>
      <c r="AL13" s="34">
        <f>'Fixed data'!$G$6*AL29/1000000</f>
        <v>5.7984491888640813E-3</v>
      </c>
      <c r="AM13" s="34">
        <f>'Fixed data'!$G$6*AM29/1000000</f>
        <v>5.7984491888640813E-3</v>
      </c>
      <c r="AN13" s="34">
        <f>'Fixed data'!$G$6*AN29/1000000</f>
        <v>5.7984491888640813E-3</v>
      </c>
      <c r="AO13" s="34">
        <f>'Fixed data'!$G$6*AO29/1000000</f>
        <v>5.7984491888640813E-3</v>
      </c>
      <c r="AP13" s="34">
        <f>'Fixed data'!$G$6*AP29/1000000</f>
        <v>5.7984491888640813E-3</v>
      </c>
      <c r="AQ13" s="34">
        <f>'Fixed data'!$G$6*AQ29/1000000</f>
        <v>5.7984491888640813E-3</v>
      </c>
      <c r="AR13" s="34">
        <f>'Fixed data'!$G$6*AR29/1000000</f>
        <v>5.7984491888640813E-3</v>
      </c>
      <c r="AS13" s="34">
        <f>'Fixed data'!$G$6*AS29/1000000</f>
        <v>5.7984491888640813E-3</v>
      </c>
      <c r="AT13" s="34">
        <f>'Fixed data'!$G$6*AT29/1000000</f>
        <v>5.7984491888640813E-3</v>
      </c>
      <c r="AU13" s="34">
        <f>'Fixed data'!$G$6*AU29/1000000</f>
        <v>5.7984491888640813E-3</v>
      </c>
      <c r="AV13" s="34">
        <f>'Fixed data'!$G$6*AV29/1000000</f>
        <v>5.7984491888640813E-3</v>
      </c>
      <c r="AW13" s="34">
        <f>'Fixed data'!$G$6*AW29/1000000</f>
        <v>5.7984491888640813E-3</v>
      </c>
      <c r="AX13" s="34">
        <f>'Fixed data'!$G$6*AX29/1000000</f>
        <v>0</v>
      </c>
      <c r="AY13" s="34">
        <f>'Fixed data'!$G$6*AY29/1000000</f>
        <v>0</v>
      </c>
      <c r="AZ13" s="34">
        <f>'Fixed data'!$G$6*AZ29/1000000</f>
        <v>0</v>
      </c>
      <c r="BA13" s="34">
        <f>'Fixed data'!$G$6*BA29/1000000</f>
        <v>0</v>
      </c>
      <c r="BB13" s="34">
        <f>'Fixed data'!$G$6*BB29/1000000</f>
        <v>0</v>
      </c>
      <c r="BC13" s="34">
        <f>'Fixed data'!$G$6*BC29/1000000</f>
        <v>0</v>
      </c>
      <c r="BD13" s="34">
        <f>'Fixed data'!$G$6*BD29/1000000</f>
        <v>0</v>
      </c>
    </row>
    <row r="14" spans="1:56" ht="15" customHeight="1" x14ac:dyDescent="0.3">
      <c r="A14" s="205"/>
      <c r="B14" s="9" t="s">
        <v>197</v>
      </c>
      <c r="D14" s="4" t="s">
        <v>39</v>
      </c>
      <c r="E14" s="34">
        <f>E30*'Fixed data'!H$5/1000000</f>
        <v>3.943976108701773E-4</v>
      </c>
      <c r="F14" s="34">
        <f>F30*'Fixed data'!I$5/1000000</f>
        <v>3.8112122198068492E-4</v>
      </c>
      <c r="G14" s="34">
        <f>G30*'Fixed data'!J$5/1000000</f>
        <v>3.6858517764415394E-4</v>
      </c>
      <c r="H14" s="34">
        <f>H30*'Fixed data'!K$5/1000000</f>
        <v>3.7129269403245944E-4</v>
      </c>
      <c r="I14" s="34">
        <f>I30*'Fixed data'!L$5/1000000</f>
        <v>3.7312189204320359E-4</v>
      </c>
      <c r="J14" s="34">
        <f>J30*'Fixed data'!M$5/1000000</f>
        <v>3.7464127132939021E-4</v>
      </c>
      <c r="K14" s="34">
        <f>K30*'Fixed data'!N$5/1000000</f>
        <v>7.5708115826770531E-4</v>
      </c>
      <c r="L14" s="34">
        <f>L30*'Fixed data'!O$5/1000000</f>
        <v>1.1115337370708859E-3</v>
      </c>
      <c r="M14" s="34">
        <f>M30*'Fixed data'!P$5/1000000</f>
        <v>1.4390787254116198E-3</v>
      </c>
      <c r="N14" s="34">
        <f>N30*'Fixed data'!Q$5/1000000</f>
        <v>1.7386745933727654E-3</v>
      </c>
      <c r="O14" s="34">
        <f>O30*'Fixed data'!R$5/1000000</f>
        <v>2.011324683115919E-3</v>
      </c>
      <c r="P14" s="34">
        <f>P30*'Fixed data'!S$5/1000000</f>
        <v>2.2565177766213952E-3</v>
      </c>
      <c r="Q14" s="34">
        <f>Q30*'Fixed data'!T$5/1000000</f>
        <v>2.4738190313806016E-3</v>
      </c>
      <c r="R14" s="34">
        <f>R30*'Fixed data'!U$5/1000000</f>
        <v>2.6641172262884968E-3</v>
      </c>
      <c r="S14" s="34">
        <f>S30*'Fixed data'!V$5/1000000</f>
        <v>2.8265617702056688E-3</v>
      </c>
      <c r="T14" s="34">
        <f>T30*'Fixed data'!W$5/1000000</f>
        <v>3.5033014633281683E-3</v>
      </c>
      <c r="U14" s="34">
        <f>U30*'Fixed data'!X$5/1000000</f>
        <v>3.6135773699176458E-3</v>
      </c>
      <c r="V14" s="34">
        <f>V30*'Fixed data'!Y$5/1000000</f>
        <v>3.6932316904614315E-3</v>
      </c>
      <c r="W14" s="34">
        <f>W30*'Fixed data'!Z$5/1000000</f>
        <v>3.7422644249595237E-3</v>
      </c>
      <c r="X14" s="34">
        <f>X30*'Fixed data'!AA$5/1000000</f>
        <v>3.7606755734119249E-3</v>
      </c>
      <c r="Y14" s="34">
        <f>Y30*'Fixed data'!AB$5/1000000</f>
        <v>3.7484651358186349E-3</v>
      </c>
      <c r="Z14" s="34">
        <f>Z30*'Fixed data'!AC$5/1000000</f>
        <v>3.6755060137066459E-3</v>
      </c>
      <c r="AA14" s="34">
        <f>AA30*'Fixed data'!AD$5/1000000</f>
        <v>3.6042396601680916E-3</v>
      </c>
      <c r="AB14" s="34">
        <f>AB30*'Fixed data'!AE$5/1000000</f>
        <v>3.5023517205838455E-3</v>
      </c>
      <c r="AC14" s="34">
        <f>AC30*'Fixed data'!AF$5/1000000</f>
        <v>3.3698421949539064E-3</v>
      </c>
      <c r="AD14" s="34">
        <f>AD30*'Fixed data'!AG$5/1000000</f>
        <v>3.2067110832782776E-3</v>
      </c>
      <c r="AE14" s="34">
        <f>AE30*'Fixed data'!AH$5/1000000</f>
        <v>3.0129583855569549E-3</v>
      </c>
      <c r="AF14" s="34">
        <f>AF30*'Fixed data'!AI$5/1000000</f>
        <v>2.7885841017899408E-3</v>
      </c>
      <c r="AG14" s="34">
        <f>AG30*'Fixed data'!AJ$5/1000000</f>
        <v>2.5335882319772341E-3</v>
      </c>
      <c r="AH14" s="34">
        <f>AH30*'Fixed data'!AK$5/1000000</f>
        <v>2.247970776118836E-3</v>
      </c>
      <c r="AI14" s="34">
        <f>AI30*'Fixed data'!AL$5/1000000</f>
        <v>1.921289941056828E-3</v>
      </c>
      <c r="AJ14" s="34">
        <f>AJ30*'Fixed data'!AM$5/1000000</f>
        <v>1.5766165692531664E-3</v>
      </c>
      <c r="AK14" s="34">
        <f>AK30*'Fixed data'!AN$5/1000000</f>
        <v>1.2013216114038128E-3</v>
      </c>
      <c r="AL14" s="34">
        <f>AL30*'Fixed data'!AO$5/1000000</f>
        <v>7.9540506750876714E-4</v>
      </c>
      <c r="AM14" s="34">
        <f>AM30*'Fixed data'!AP$5/1000000</f>
        <v>3.5886693756802946E-4</v>
      </c>
      <c r="AN14" s="34">
        <f>AN30*'Fixed data'!AQ$5/1000000</f>
        <v>3.7240908615551385E-4</v>
      </c>
      <c r="AO14" s="34">
        <f>AO30*'Fixed data'!AR$5/1000000</f>
        <v>3.8425846616955294E-4</v>
      </c>
      <c r="AP14" s="34">
        <f>AP30*'Fixed data'!AS$5/1000000</f>
        <v>3.9610784618359209E-4</v>
      </c>
      <c r="AQ14" s="34">
        <f>AQ30*'Fixed data'!AT$5/1000000</f>
        <v>4.0795722619763113E-4</v>
      </c>
      <c r="AR14" s="34">
        <f>AR30*'Fixed data'!AU$5/1000000</f>
        <v>4.1980660621167022E-4</v>
      </c>
      <c r="AS14" s="34">
        <f>AS30*'Fixed data'!AV$5/1000000</f>
        <v>4.333487547991435E-4</v>
      </c>
      <c r="AT14" s="34">
        <f>AT30*'Fixed data'!AW$5/1000000</f>
        <v>4.4350536623974834E-4</v>
      </c>
      <c r="AU14" s="34">
        <f>AU30*'Fixed data'!AX$5/1000000</f>
        <v>4.5535474625378749E-4</v>
      </c>
      <c r="AV14" s="34">
        <f>AV30*'Fixed data'!AY$5/1000000</f>
        <v>4.6720412626782658E-4</v>
      </c>
      <c r="AW14" s="34">
        <f>AW30*'Fixed data'!AZ$5/1000000</f>
        <v>4.7736073770843142E-4</v>
      </c>
      <c r="AX14" s="34">
        <f>AX30*'Fixed data'!BA$5/1000000</f>
        <v>0</v>
      </c>
      <c r="AY14" s="34">
        <f>AY30*'Fixed data'!BB$5/1000000</f>
        <v>0</v>
      </c>
      <c r="AZ14" s="34">
        <f>AZ30*'Fixed data'!BC$5/1000000</f>
        <v>0</v>
      </c>
      <c r="BA14" s="34">
        <f>BA30*'Fixed data'!BD$5/1000000</f>
        <v>0</v>
      </c>
      <c r="BB14" s="34">
        <f>BB30*'Fixed data'!BE$5/1000000</f>
        <v>0</v>
      </c>
      <c r="BC14" s="34">
        <f>BC30*'Fixed data'!BF$5/1000000</f>
        <v>0</v>
      </c>
      <c r="BD14" s="34">
        <f>BD30*'Fixed data'!BG$5/1000000</f>
        <v>0</v>
      </c>
    </row>
    <row r="15" spans="1:56" ht="15" customHeight="1" x14ac:dyDescent="0.3">
      <c r="A15" s="205"/>
      <c r="B15" s="9" t="s">
        <v>248</v>
      </c>
      <c r="C15" s="11"/>
      <c r="D15" s="11" t="s">
        <v>39</v>
      </c>
      <c r="E15" s="81">
        <f>'Fixed data'!$G$7*E$31/1000000</f>
        <v>0</v>
      </c>
      <c r="F15" s="81">
        <f>'Fixed data'!$G$7*F$31/1000000</f>
        <v>0</v>
      </c>
      <c r="G15" s="81">
        <f>'Fixed data'!$G$7*G$31/1000000</f>
        <v>0</v>
      </c>
      <c r="H15" s="81">
        <f>'Fixed data'!$G$7*H$31/1000000</f>
        <v>0</v>
      </c>
      <c r="I15" s="81">
        <f>'Fixed data'!$G$7*I$31/1000000</f>
        <v>0</v>
      </c>
      <c r="J15" s="81">
        <f>'Fixed data'!$G$7*J$31/1000000</f>
        <v>0</v>
      </c>
      <c r="K15" s="81">
        <f>'Fixed data'!$G$7*K$31/1000000</f>
        <v>0</v>
      </c>
      <c r="L15" s="81">
        <f>'Fixed data'!$G$7*L$31/1000000</f>
        <v>0</v>
      </c>
      <c r="M15" s="81">
        <f>'Fixed data'!$G$7*M$31/1000000</f>
        <v>0</v>
      </c>
      <c r="N15" s="81">
        <f>'Fixed data'!$G$7*N$31/1000000</f>
        <v>0</v>
      </c>
      <c r="O15" s="81">
        <f>'Fixed data'!$G$7*O$31/1000000</f>
        <v>0</v>
      </c>
      <c r="P15" s="81">
        <f>'Fixed data'!$G$7*P$31/1000000</f>
        <v>0</v>
      </c>
      <c r="Q15" s="81">
        <f>'Fixed data'!$G$7*Q$31/1000000</f>
        <v>0</v>
      </c>
      <c r="R15" s="81">
        <f>'Fixed data'!$G$7*R$31/1000000</f>
        <v>0</v>
      </c>
      <c r="S15" s="81">
        <f>'Fixed data'!$G$7*S$31/1000000</f>
        <v>0</v>
      </c>
      <c r="T15" s="81">
        <f>'Fixed data'!$G$7*T$31/1000000</f>
        <v>0</v>
      </c>
      <c r="U15" s="81">
        <f>'Fixed data'!$G$7*U$31/1000000</f>
        <v>0</v>
      </c>
      <c r="V15" s="81">
        <f>'Fixed data'!$G$7*V$31/1000000</f>
        <v>0</v>
      </c>
      <c r="W15" s="81">
        <f>'Fixed data'!$G$7*W$31/1000000</f>
        <v>0</v>
      </c>
      <c r="X15" s="81">
        <f>'Fixed data'!$G$7*X$31/1000000</f>
        <v>0</v>
      </c>
      <c r="Y15" s="81">
        <f>'Fixed data'!$G$7*Y$31/1000000</f>
        <v>0</v>
      </c>
      <c r="Z15" s="81">
        <f>'Fixed data'!$G$7*Z$31/1000000</f>
        <v>0</v>
      </c>
      <c r="AA15" s="81">
        <f>'Fixed data'!$G$7*AA$31/1000000</f>
        <v>0</v>
      </c>
      <c r="AB15" s="81">
        <f>'Fixed data'!$G$7*AB$31/1000000</f>
        <v>0</v>
      </c>
      <c r="AC15" s="81">
        <f>'Fixed data'!$G$7*AC$31/1000000</f>
        <v>0</v>
      </c>
      <c r="AD15" s="81">
        <f>'Fixed data'!$G$7*AD$31/1000000</f>
        <v>0</v>
      </c>
      <c r="AE15" s="81">
        <f>'Fixed data'!$G$7*AE$31/1000000</f>
        <v>0</v>
      </c>
      <c r="AF15" s="81">
        <f>'Fixed data'!$G$7*AF$31/1000000</f>
        <v>0</v>
      </c>
      <c r="AG15" s="81">
        <f>'Fixed data'!$G$7*AG$31/1000000</f>
        <v>0</v>
      </c>
      <c r="AH15" s="81">
        <f>'Fixed data'!$G$7*AH$31/1000000</f>
        <v>0</v>
      </c>
      <c r="AI15" s="81">
        <f>'Fixed data'!$G$7*AI$31/1000000</f>
        <v>0</v>
      </c>
      <c r="AJ15" s="81">
        <f>'Fixed data'!$G$7*AJ$31/1000000</f>
        <v>0</v>
      </c>
      <c r="AK15" s="81">
        <f>'Fixed data'!$G$7*AK$31/1000000</f>
        <v>0</v>
      </c>
      <c r="AL15" s="81">
        <f>'Fixed data'!$G$7*AL$31/1000000</f>
        <v>0</v>
      </c>
      <c r="AM15" s="81">
        <f>'Fixed data'!$G$7*AM$31/1000000</f>
        <v>0</v>
      </c>
      <c r="AN15" s="81">
        <f>'Fixed data'!$G$7*AN$31/1000000</f>
        <v>0</v>
      </c>
      <c r="AO15" s="81">
        <f>'Fixed data'!$G$7*AO$31/1000000</f>
        <v>0</v>
      </c>
      <c r="AP15" s="81">
        <f>'Fixed data'!$G$7*AP$31/1000000</f>
        <v>0</v>
      </c>
      <c r="AQ15" s="81">
        <f>'Fixed data'!$G$7*AQ$31/1000000</f>
        <v>0</v>
      </c>
      <c r="AR15" s="81">
        <f>'Fixed data'!$G$7*AR$31/1000000</f>
        <v>0</v>
      </c>
      <c r="AS15" s="81">
        <f>'Fixed data'!$G$7*AS$31/1000000</f>
        <v>0</v>
      </c>
      <c r="AT15" s="81">
        <f>'Fixed data'!$G$7*AT$31/1000000</f>
        <v>0</v>
      </c>
      <c r="AU15" s="81">
        <f>'Fixed data'!$G$7*AU$31/1000000</f>
        <v>0</v>
      </c>
      <c r="AV15" s="81">
        <f>'Fixed data'!$G$7*AV$31/1000000</f>
        <v>0</v>
      </c>
      <c r="AW15" s="81">
        <f>'Fixed data'!$G$7*AW$31/1000000</f>
        <v>0</v>
      </c>
      <c r="AX15" s="81">
        <f>'Fixed data'!$G$7*AX$31/1000000</f>
        <v>0</v>
      </c>
      <c r="AY15" s="81">
        <f>'Fixed data'!$G$7*AY$31/1000000</f>
        <v>0</v>
      </c>
      <c r="AZ15" s="81">
        <f>'Fixed data'!$G$7*AZ$31/1000000</f>
        <v>0</v>
      </c>
      <c r="BA15" s="81">
        <f>'Fixed data'!$G$7*BA$31/1000000</f>
        <v>0</v>
      </c>
      <c r="BB15" s="81">
        <f>'Fixed data'!$G$7*BB$31/1000000</f>
        <v>0</v>
      </c>
      <c r="BC15" s="81">
        <f>'Fixed data'!$G$7*BC$31/1000000</f>
        <v>0</v>
      </c>
      <c r="BD15" s="81">
        <f>'Fixed data'!$G$7*BD$31/1000000</f>
        <v>0</v>
      </c>
    </row>
    <row r="16" spans="1:56" ht="15" customHeight="1" x14ac:dyDescent="0.3">
      <c r="A16" s="205"/>
      <c r="B16" s="9" t="s">
        <v>249</v>
      </c>
      <c r="C16" s="9"/>
      <c r="D16" s="9" t="s">
        <v>39</v>
      </c>
      <c r="E16" s="81">
        <f>'Fixed data'!$G$8*E32/1000000</f>
        <v>0</v>
      </c>
      <c r="F16" s="81">
        <f>'Fixed data'!$G$8*F32/1000000</f>
        <v>0</v>
      </c>
      <c r="G16" s="81">
        <f>'Fixed data'!$G$8*G32/1000000</f>
        <v>0</v>
      </c>
      <c r="H16" s="81">
        <f>'Fixed data'!$G$8*H32/1000000</f>
        <v>0</v>
      </c>
      <c r="I16" s="81">
        <f>'Fixed data'!$G$8*I32/1000000</f>
        <v>0</v>
      </c>
      <c r="J16" s="81">
        <f>'Fixed data'!$G$8*J32/1000000</f>
        <v>0</v>
      </c>
      <c r="K16" s="81">
        <f>'Fixed data'!$G$8*K32/1000000</f>
        <v>0</v>
      </c>
      <c r="L16" s="81">
        <f>'Fixed data'!$G$8*L32/1000000</f>
        <v>0</v>
      </c>
      <c r="M16" s="81">
        <f>'Fixed data'!$G$8*M32/1000000</f>
        <v>0</v>
      </c>
      <c r="N16" s="81">
        <f>'Fixed data'!$G$8*N32/1000000</f>
        <v>0</v>
      </c>
      <c r="O16" s="81">
        <f>'Fixed data'!$G$8*O32/1000000</f>
        <v>0</v>
      </c>
      <c r="P16" s="81">
        <f>'Fixed data'!$G$8*P32/1000000</f>
        <v>0</v>
      </c>
      <c r="Q16" s="81">
        <f>'Fixed data'!$G$8*Q32/1000000</f>
        <v>0</v>
      </c>
      <c r="R16" s="81">
        <f>'Fixed data'!$G$8*R32/1000000</f>
        <v>0</v>
      </c>
      <c r="S16" s="81">
        <f>'Fixed data'!$G$8*S32/1000000</f>
        <v>0</v>
      </c>
      <c r="T16" s="81">
        <f>'Fixed data'!$G$8*T32/1000000</f>
        <v>0</v>
      </c>
      <c r="U16" s="81">
        <f>'Fixed data'!$G$8*U32/1000000</f>
        <v>0</v>
      </c>
      <c r="V16" s="81">
        <f>'Fixed data'!$G$8*V32/1000000</f>
        <v>0</v>
      </c>
      <c r="W16" s="81">
        <f>'Fixed data'!$G$8*W32/1000000</f>
        <v>0</v>
      </c>
      <c r="X16" s="81">
        <f>'Fixed data'!$G$8*X32/1000000</f>
        <v>0</v>
      </c>
      <c r="Y16" s="81">
        <f>'Fixed data'!$G$8*Y32/1000000</f>
        <v>0</v>
      </c>
      <c r="Z16" s="81">
        <f>'Fixed data'!$G$8*Z32/1000000</f>
        <v>0</v>
      </c>
      <c r="AA16" s="81">
        <f>'Fixed data'!$G$8*AA32/1000000</f>
        <v>0</v>
      </c>
      <c r="AB16" s="81">
        <f>'Fixed data'!$G$8*AB32/1000000</f>
        <v>0</v>
      </c>
      <c r="AC16" s="81">
        <f>'Fixed data'!$G$8*AC32/1000000</f>
        <v>0</v>
      </c>
      <c r="AD16" s="81">
        <f>'Fixed data'!$G$8*AD32/1000000</f>
        <v>0</v>
      </c>
      <c r="AE16" s="81">
        <f>'Fixed data'!$G$8*AE32/1000000</f>
        <v>0</v>
      </c>
      <c r="AF16" s="81">
        <f>'Fixed data'!$G$8*AF32/1000000</f>
        <v>0</v>
      </c>
      <c r="AG16" s="81">
        <f>'Fixed data'!$G$8*AG32/1000000</f>
        <v>0</v>
      </c>
      <c r="AH16" s="81">
        <f>'Fixed data'!$G$8*AH32/1000000</f>
        <v>0</v>
      </c>
      <c r="AI16" s="81">
        <f>'Fixed data'!$G$8*AI32/1000000</f>
        <v>0</v>
      </c>
      <c r="AJ16" s="81">
        <f>'Fixed data'!$G$8*AJ32/1000000</f>
        <v>0</v>
      </c>
      <c r="AK16" s="81">
        <f>'Fixed data'!$G$8*AK32/1000000</f>
        <v>0</v>
      </c>
      <c r="AL16" s="81">
        <f>'Fixed data'!$G$8*AL32/1000000</f>
        <v>0</v>
      </c>
      <c r="AM16" s="81">
        <f>'Fixed data'!$G$8*AM32/1000000</f>
        <v>0</v>
      </c>
      <c r="AN16" s="81">
        <f>'Fixed data'!$G$8*AN32/1000000</f>
        <v>0</v>
      </c>
      <c r="AO16" s="81">
        <f>'Fixed data'!$G$8*AO32/1000000</f>
        <v>0</v>
      </c>
      <c r="AP16" s="81">
        <f>'Fixed data'!$G$8*AP32/1000000</f>
        <v>0</v>
      </c>
      <c r="AQ16" s="81">
        <f>'Fixed data'!$G$8*AQ32/1000000</f>
        <v>0</v>
      </c>
      <c r="AR16" s="81">
        <f>'Fixed data'!$G$8*AR32/1000000</f>
        <v>0</v>
      </c>
      <c r="AS16" s="81">
        <f>'Fixed data'!$G$8*AS32/1000000</f>
        <v>0</v>
      </c>
      <c r="AT16" s="81">
        <f>'Fixed data'!$G$8*AT32/1000000</f>
        <v>0</v>
      </c>
      <c r="AU16" s="81">
        <f>'Fixed data'!$G$8*AU32/1000000</f>
        <v>0</v>
      </c>
      <c r="AV16" s="81">
        <f>'Fixed data'!$G$8*AV32/1000000</f>
        <v>0</v>
      </c>
      <c r="AW16" s="81">
        <f>'Fixed data'!$G$8*AW32/1000000</f>
        <v>0</v>
      </c>
      <c r="AX16" s="81">
        <f>'Fixed data'!$G$8*AX32/1000000</f>
        <v>0</v>
      </c>
      <c r="AY16" s="81">
        <f>'Fixed data'!$G$8*AY32/1000000</f>
        <v>0</v>
      </c>
      <c r="AZ16" s="81">
        <f>'Fixed data'!$G$8*AZ32/1000000</f>
        <v>0</v>
      </c>
      <c r="BA16" s="81">
        <f>'Fixed data'!$G$8*BA32/1000000</f>
        <v>0</v>
      </c>
      <c r="BB16" s="81">
        <f>'Fixed data'!$G$8*BB32/1000000</f>
        <v>0</v>
      </c>
      <c r="BC16" s="81">
        <f>'Fixed data'!$G$8*BC32/1000000</f>
        <v>0</v>
      </c>
      <c r="BD16" s="81">
        <f>'Fixed data'!$G$8*BD32/1000000</f>
        <v>0</v>
      </c>
    </row>
    <row r="17" spans="1:56" ht="15" customHeight="1" x14ac:dyDescent="0.3">
      <c r="A17" s="205"/>
      <c r="B17" s="4" t="s">
        <v>198</v>
      </c>
      <c r="D17" s="9" t="s">
        <v>39</v>
      </c>
      <c r="E17" s="34">
        <f>E33*'Fixed data'!H$5/1000000</f>
        <v>0</v>
      </c>
      <c r="F17" s="34">
        <f>F33*'Fixed data'!I$5/1000000</f>
        <v>0</v>
      </c>
      <c r="G17" s="34">
        <f>G33*'Fixed data'!J$5/1000000</f>
        <v>0</v>
      </c>
      <c r="H17" s="34">
        <f>H33*'Fixed data'!K$5/1000000</f>
        <v>0</v>
      </c>
      <c r="I17" s="34">
        <f>I33*'Fixed data'!L$5/1000000</f>
        <v>0</v>
      </c>
      <c r="J17" s="34">
        <f>J33*'Fixed data'!M$5/1000000</f>
        <v>0</v>
      </c>
      <c r="K17" s="34">
        <f>K33*'Fixed data'!N$5/1000000</f>
        <v>0</v>
      </c>
      <c r="L17" s="34">
        <f>L33*'Fixed data'!O$5/1000000</f>
        <v>0</v>
      </c>
      <c r="M17" s="34">
        <f>M33*'Fixed data'!P$5/1000000</f>
        <v>0</v>
      </c>
      <c r="N17" s="34">
        <f>N33*'Fixed data'!Q$5/1000000</f>
        <v>0</v>
      </c>
      <c r="O17" s="34">
        <f>O33*'Fixed data'!R$5/1000000</f>
        <v>0</v>
      </c>
      <c r="P17" s="34">
        <f>P33*'Fixed data'!S$5/1000000</f>
        <v>0</v>
      </c>
      <c r="Q17" s="34">
        <f>Q33*'Fixed data'!T$5/1000000</f>
        <v>0</v>
      </c>
      <c r="R17" s="34">
        <f>R33*'Fixed data'!U$5/1000000</f>
        <v>0</v>
      </c>
      <c r="S17" s="34">
        <f>S33*'Fixed data'!V$5/1000000</f>
        <v>0</v>
      </c>
      <c r="T17" s="34">
        <f>T33*'Fixed data'!W$5/1000000</f>
        <v>0</v>
      </c>
      <c r="U17" s="34">
        <f>U33*'Fixed data'!X$5/1000000</f>
        <v>0</v>
      </c>
      <c r="V17" s="34">
        <f>V33*'Fixed data'!Y$5/1000000</f>
        <v>0</v>
      </c>
      <c r="W17" s="34">
        <f>W33*'Fixed data'!Z$5/1000000</f>
        <v>0</v>
      </c>
      <c r="X17" s="34">
        <f>X33*'Fixed data'!AA$5/1000000</f>
        <v>0</v>
      </c>
      <c r="Y17" s="34">
        <f>Y33*'Fixed data'!AB$5/1000000</f>
        <v>0</v>
      </c>
      <c r="Z17" s="34">
        <f>Z33*'Fixed data'!AC$5/1000000</f>
        <v>0</v>
      </c>
      <c r="AA17" s="34">
        <f>AA33*'Fixed data'!AD$5/1000000</f>
        <v>0</v>
      </c>
      <c r="AB17" s="34">
        <f>AB33*'Fixed data'!AE$5/1000000</f>
        <v>0</v>
      </c>
      <c r="AC17" s="34">
        <f>AC33*'Fixed data'!AF$5/1000000</f>
        <v>0</v>
      </c>
      <c r="AD17" s="34">
        <f>AD33*'Fixed data'!AG$5/1000000</f>
        <v>0</v>
      </c>
      <c r="AE17" s="34">
        <f>AE33*'Fixed data'!AH$5/1000000</f>
        <v>0</v>
      </c>
      <c r="AF17" s="34">
        <f>AF33*'Fixed data'!AI$5/1000000</f>
        <v>0</v>
      </c>
      <c r="AG17" s="34">
        <f>AG33*'Fixed data'!AJ$5/1000000</f>
        <v>0</v>
      </c>
      <c r="AH17" s="34">
        <f>AH33*'Fixed data'!AK$5/1000000</f>
        <v>0</v>
      </c>
      <c r="AI17" s="34">
        <f>AI33*'Fixed data'!AL$5/1000000</f>
        <v>0</v>
      </c>
      <c r="AJ17" s="34">
        <f>AJ33*'Fixed data'!AM$5/1000000</f>
        <v>0</v>
      </c>
      <c r="AK17" s="34">
        <f>AK33*'Fixed data'!AN$5/1000000</f>
        <v>0</v>
      </c>
      <c r="AL17" s="34">
        <f>AL33*'Fixed data'!AO$5/1000000</f>
        <v>0</v>
      </c>
      <c r="AM17" s="34">
        <f>AM33*'Fixed data'!AP$5/1000000</f>
        <v>0</v>
      </c>
      <c r="AN17" s="34">
        <f>AN33*'Fixed data'!AQ$5/1000000</f>
        <v>0</v>
      </c>
      <c r="AO17" s="34">
        <f>AO33*'Fixed data'!AR$5/1000000</f>
        <v>0</v>
      </c>
      <c r="AP17" s="34">
        <f>AP33*'Fixed data'!AS$5/1000000</f>
        <v>0</v>
      </c>
      <c r="AQ17" s="34">
        <f>AQ33*'Fixed data'!AT$5/1000000</f>
        <v>0</v>
      </c>
      <c r="AR17" s="34">
        <f>AR33*'Fixed data'!AU$5/1000000</f>
        <v>0</v>
      </c>
      <c r="AS17" s="34">
        <f>AS33*'Fixed data'!AV$5/1000000</f>
        <v>0</v>
      </c>
      <c r="AT17" s="34">
        <f>AT33*'Fixed data'!AW$5/1000000</f>
        <v>0</v>
      </c>
      <c r="AU17" s="34">
        <f>AU33*'Fixed data'!AX$5/1000000</f>
        <v>0</v>
      </c>
      <c r="AV17" s="34">
        <f>AV33*'Fixed data'!AY$5/1000000</f>
        <v>0</v>
      </c>
      <c r="AW17" s="34">
        <f>AW33*'Fixed data'!AZ$5/1000000</f>
        <v>0</v>
      </c>
      <c r="AX17" s="34">
        <f>AX33*'Fixed data'!BA$5/1000000</f>
        <v>0</v>
      </c>
      <c r="AY17" s="34">
        <f>AY33*'Fixed data'!BB$5/1000000</f>
        <v>0</v>
      </c>
      <c r="AZ17" s="34">
        <f>AZ33*'Fixed data'!BC$5/1000000</f>
        <v>0</v>
      </c>
      <c r="BA17" s="34">
        <f>BA33*'Fixed data'!BD$5/1000000</f>
        <v>0</v>
      </c>
      <c r="BB17" s="34">
        <f>BB33*'Fixed data'!BE$5/1000000</f>
        <v>0</v>
      </c>
      <c r="BC17" s="34">
        <f>BC33*'Fixed data'!BF$5/1000000</f>
        <v>0</v>
      </c>
      <c r="BD17" s="34">
        <f>BD33*'Fixed data'!BG$5/1000000</f>
        <v>0</v>
      </c>
    </row>
    <row r="18" spans="1:56" ht="15" customHeight="1" x14ac:dyDescent="0.3">
      <c r="A18" s="205"/>
      <c r="B18" s="9" t="s">
        <v>68</v>
      </c>
      <c r="C18" s="9"/>
      <c r="D18" s="4" t="s">
        <v>39</v>
      </c>
      <c r="E18" s="34">
        <f>E34*'Fixed data'!$G$9</f>
        <v>0</v>
      </c>
      <c r="F18" s="34">
        <f>F34*'Fixed data'!$G$9</f>
        <v>0</v>
      </c>
      <c r="G18" s="34">
        <f>G34*'Fixed data'!$G$9</f>
        <v>0</v>
      </c>
      <c r="H18" s="34">
        <f>H34*'Fixed data'!$G$9</f>
        <v>0</v>
      </c>
      <c r="I18" s="34">
        <f>I34*'Fixed data'!$G$9</f>
        <v>0</v>
      </c>
      <c r="J18" s="34">
        <f>J34*'Fixed data'!$G$9</f>
        <v>0</v>
      </c>
      <c r="K18" s="34">
        <f>K34*'Fixed data'!$G$9</f>
        <v>0</v>
      </c>
      <c r="L18" s="34">
        <f>L34*'Fixed data'!$G$9</f>
        <v>0</v>
      </c>
      <c r="M18" s="34">
        <f>M34*'Fixed data'!$G$9</f>
        <v>0</v>
      </c>
      <c r="N18" s="34">
        <f>N34*'Fixed data'!$G$9</f>
        <v>0</v>
      </c>
      <c r="O18" s="34">
        <f>O34*'Fixed data'!$G$9</f>
        <v>0</v>
      </c>
      <c r="P18" s="34">
        <f>P34*'Fixed data'!$G$9</f>
        <v>0</v>
      </c>
      <c r="Q18" s="34">
        <f>Q34*'Fixed data'!$G$9</f>
        <v>0</v>
      </c>
      <c r="R18" s="34">
        <f>R34*'Fixed data'!$G$9</f>
        <v>0</v>
      </c>
      <c r="S18" s="34">
        <f>S34*'Fixed data'!$G$9</f>
        <v>0</v>
      </c>
      <c r="T18" s="34">
        <f>T34*'Fixed data'!$G$9</f>
        <v>0</v>
      </c>
      <c r="U18" s="34">
        <f>U34*'Fixed data'!$G$9</f>
        <v>0</v>
      </c>
      <c r="V18" s="34">
        <f>V34*'Fixed data'!$G$9</f>
        <v>0</v>
      </c>
      <c r="W18" s="34">
        <f>W34*'Fixed data'!$G$9</f>
        <v>0</v>
      </c>
      <c r="X18" s="34">
        <f>X34*'Fixed data'!$G$9</f>
        <v>0</v>
      </c>
      <c r="Y18" s="34">
        <f>Y34*'Fixed data'!$G$9</f>
        <v>0</v>
      </c>
      <c r="Z18" s="34">
        <f>Z34*'Fixed data'!$G$9</f>
        <v>0</v>
      </c>
      <c r="AA18" s="34">
        <f>AA34*'Fixed data'!$G$9</f>
        <v>0</v>
      </c>
      <c r="AB18" s="34">
        <f>AB34*'Fixed data'!$G$9</f>
        <v>0</v>
      </c>
      <c r="AC18" s="34">
        <f>AC34*'Fixed data'!$G$9</f>
        <v>0</v>
      </c>
      <c r="AD18" s="34">
        <f>AD34*'Fixed data'!$G$9</f>
        <v>0</v>
      </c>
      <c r="AE18" s="34">
        <f>AE34*'Fixed data'!$G$9</f>
        <v>0</v>
      </c>
      <c r="AF18" s="34">
        <f>AF34*'Fixed data'!$G$9</f>
        <v>0</v>
      </c>
      <c r="AG18" s="34">
        <f>AG34*'Fixed data'!$G$9</f>
        <v>0</v>
      </c>
      <c r="AH18" s="34">
        <f>AH34*'Fixed data'!$G$9</f>
        <v>0</v>
      </c>
      <c r="AI18" s="34">
        <f>AI34*'Fixed data'!$G$9</f>
        <v>0</v>
      </c>
      <c r="AJ18" s="34">
        <f>AJ34*'Fixed data'!$G$9</f>
        <v>0</v>
      </c>
      <c r="AK18" s="34">
        <f>AK34*'Fixed data'!$G$9</f>
        <v>0</v>
      </c>
      <c r="AL18" s="34">
        <f>AL34*'Fixed data'!$G$9</f>
        <v>0</v>
      </c>
      <c r="AM18" s="34">
        <f>AM34*'Fixed data'!$G$9</f>
        <v>0</v>
      </c>
      <c r="AN18" s="34">
        <f>AN34*'Fixed data'!$G$9</f>
        <v>0</v>
      </c>
      <c r="AO18" s="34">
        <f>AO34*'Fixed data'!$G$9</f>
        <v>0</v>
      </c>
      <c r="AP18" s="34">
        <f>AP34*'Fixed data'!$G$9</f>
        <v>0</v>
      </c>
      <c r="AQ18" s="34">
        <f>AQ34*'Fixed data'!$G$9</f>
        <v>0</v>
      </c>
      <c r="AR18" s="34">
        <f>AR34*'Fixed data'!$G$9</f>
        <v>0</v>
      </c>
      <c r="AS18" s="34">
        <f>AS34*'Fixed data'!$G$9</f>
        <v>0</v>
      </c>
      <c r="AT18" s="34">
        <f>AT34*'Fixed data'!$G$9</f>
        <v>0</v>
      </c>
      <c r="AU18" s="34">
        <f>AU34*'Fixed data'!$G$9</f>
        <v>0</v>
      </c>
      <c r="AV18" s="34">
        <f>AV34*'Fixed data'!$G$9</f>
        <v>0</v>
      </c>
      <c r="AW18" s="34">
        <f>AW34*'Fixed data'!$G$9</f>
        <v>0</v>
      </c>
      <c r="AX18" s="34">
        <f>AX34*'Fixed data'!$G$9</f>
        <v>0</v>
      </c>
      <c r="AY18" s="34">
        <f>AY34*'Fixed data'!$G$9</f>
        <v>0</v>
      </c>
      <c r="AZ18" s="34">
        <f>AZ34*'Fixed data'!$G$9</f>
        <v>0</v>
      </c>
      <c r="BA18" s="34">
        <f>BA34*'Fixed data'!$G$9</f>
        <v>0</v>
      </c>
      <c r="BB18" s="34">
        <f>BB34*'Fixed data'!$G$9</f>
        <v>0</v>
      </c>
      <c r="BC18" s="34">
        <f>BC34*'Fixed data'!$G$9</f>
        <v>0</v>
      </c>
      <c r="BD18" s="34">
        <f>BD34*'Fixed data'!$G$9</f>
        <v>0</v>
      </c>
    </row>
    <row r="19" spans="1:56" ht="15" customHeight="1" x14ac:dyDescent="0.3">
      <c r="A19" s="205"/>
      <c r="B19" s="9" t="s">
        <v>69</v>
      </c>
      <c r="C19" s="9"/>
      <c r="D19" s="4" t="s">
        <v>39</v>
      </c>
      <c r="E19" s="34">
        <f>E35*'Fixed data'!$G$10</f>
        <v>0</v>
      </c>
      <c r="F19" s="34">
        <f>F35*'Fixed data'!$G$10</f>
        <v>0</v>
      </c>
      <c r="G19" s="34">
        <f>G35*'Fixed data'!$G$10</f>
        <v>0</v>
      </c>
      <c r="H19" s="34">
        <f>H35*'Fixed data'!$G$10</f>
        <v>0</v>
      </c>
      <c r="I19" s="34">
        <f>I35*'Fixed data'!$G$10</f>
        <v>0</v>
      </c>
      <c r="J19" s="34">
        <f>J35*'Fixed data'!$G$10</f>
        <v>0</v>
      </c>
      <c r="K19" s="34">
        <f>K35*'Fixed data'!$G$10</f>
        <v>0</v>
      </c>
      <c r="L19" s="34">
        <f>L35*'Fixed data'!$G$10</f>
        <v>0</v>
      </c>
      <c r="M19" s="34">
        <f>M35*'Fixed data'!$G$10</f>
        <v>0</v>
      </c>
      <c r="N19" s="34">
        <f>N35*'Fixed data'!$G$10</f>
        <v>0</v>
      </c>
      <c r="O19" s="34">
        <f>O35*'Fixed data'!$G$10</f>
        <v>0</v>
      </c>
      <c r="P19" s="34">
        <f>P35*'Fixed data'!$G$10</f>
        <v>0</v>
      </c>
      <c r="Q19" s="34">
        <f>Q35*'Fixed data'!$G$10</f>
        <v>0</v>
      </c>
      <c r="R19" s="34">
        <f>R35*'Fixed data'!$G$10</f>
        <v>0</v>
      </c>
      <c r="S19" s="34">
        <f>S35*'Fixed data'!$G$10</f>
        <v>0</v>
      </c>
      <c r="T19" s="34">
        <f>T35*'Fixed data'!$G$10</f>
        <v>0</v>
      </c>
      <c r="U19" s="34">
        <f>U35*'Fixed data'!$G$10</f>
        <v>0</v>
      </c>
      <c r="V19" s="34">
        <f>V35*'Fixed data'!$G$10</f>
        <v>0</v>
      </c>
      <c r="W19" s="34">
        <f>W35*'Fixed data'!$G$10</f>
        <v>0</v>
      </c>
      <c r="X19" s="34">
        <f>X35*'Fixed data'!$G$10</f>
        <v>0</v>
      </c>
      <c r="Y19" s="34">
        <f>Y35*'Fixed data'!$G$10</f>
        <v>0</v>
      </c>
      <c r="Z19" s="34">
        <f>Z35*'Fixed data'!$G$10</f>
        <v>0</v>
      </c>
      <c r="AA19" s="34">
        <f>AA35*'Fixed data'!$G$10</f>
        <v>0</v>
      </c>
      <c r="AB19" s="34">
        <f>AB35*'Fixed data'!$G$10</f>
        <v>0</v>
      </c>
      <c r="AC19" s="34">
        <f>AC35*'Fixed data'!$G$10</f>
        <v>0</v>
      </c>
      <c r="AD19" s="34">
        <f>AD35*'Fixed data'!$G$10</f>
        <v>0</v>
      </c>
      <c r="AE19" s="34">
        <f>AE35*'Fixed data'!$G$10</f>
        <v>0</v>
      </c>
      <c r="AF19" s="34">
        <f>AF35*'Fixed data'!$G$10</f>
        <v>0</v>
      </c>
      <c r="AG19" s="34">
        <f>AG35*'Fixed data'!$G$10</f>
        <v>0</v>
      </c>
      <c r="AH19" s="34">
        <f>AH35*'Fixed data'!$G$10</f>
        <v>0</v>
      </c>
      <c r="AI19" s="34">
        <f>AI35*'Fixed data'!$G$10</f>
        <v>0</v>
      </c>
      <c r="AJ19" s="34">
        <f>AJ35*'Fixed data'!$G$10</f>
        <v>0</v>
      </c>
      <c r="AK19" s="34">
        <f>AK35*'Fixed data'!$G$10</f>
        <v>0</v>
      </c>
      <c r="AL19" s="34">
        <f>AL35*'Fixed data'!$G$10</f>
        <v>0</v>
      </c>
      <c r="AM19" s="34">
        <f>AM35*'Fixed data'!$G$10</f>
        <v>0</v>
      </c>
      <c r="AN19" s="34">
        <f>AN35*'Fixed data'!$G$10</f>
        <v>0</v>
      </c>
      <c r="AO19" s="34">
        <f>AO35*'Fixed data'!$G$10</f>
        <v>0</v>
      </c>
      <c r="AP19" s="34">
        <f>AP35*'Fixed data'!$G$10</f>
        <v>0</v>
      </c>
      <c r="AQ19" s="34">
        <f>AQ35*'Fixed data'!$G$10</f>
        <v>0</v>
      </c>
      <c r="AR19" s="34">
        <f>AR35*'Fixed data'!$G$10</f>
        <v>0</v>
      </c>
      <c r="AS19" s="34">
        <f>AS35*'Fixed data'!$G$10</f>
        <v>0</v>
      </c>
      <c r="AT19" s="34">
        <f>AT35*'Fixed data'!$G$10</f>
        <v>0</v>
      </c>
      <c r="AU19" s="34">
        <f>AU35*'Fixed data'!$G$10</f>
        <v>0</v>
      </c>
      <c r="AV19" s="34">
        <f>AV35*'Fixed data'!$G$10</f>
        <v>0</v>
      </c>
      <c r="AW19" s="34">
        <f>AW35*'Fixed data'!$G$10</f>
        <v>0</v>
      </c>
      <c r="AX19" s="34">
        <f>AX35*'Fixed data'!$G$10</f>
        <v>0</v>
      </c>
      <c r="AY19" s="34">
        <f>AY35*'Fixed data'!$G$10</f>
        <v>0</v>
      </c>
      <c r="AZ19" s="34">
        <f>AZ35*'Fixed data'!$G$10</f>
        <v>0</v>
      </c>
      <c r="BA19" s="34">
        <f>BA35*'Fixed data'!$G$10</f>
        <v>0</v>
      </c>
      <c r="BB19" s="34">
        <f>BB35*'Fixed data'!$G$10</f>
        <v>0</v>
      </c>
      <c r="BC19" s="34">
        <f>BC35*'Fixed data'!$G$10</f>
        <v>0</v>
      </c>
      <c r="BD19" s="34">
        <f>BD35*'Fixed data'!$G$10</f>
        <v>0</v>
      </c>
    </row>
    <row r="20" spans="1:56" ht="15" customHeight="1" x14ac:dyDescent="0.3">
      <c r="A20" s="205"/>
      <c r="B20" s="4" t="s">
        <v>81</v>
      </c>
      <c r="D20" s="9" t="s">
        <v>39</v>
      </c>
      <c r="E20" s="34">
        <f>'Fixed data'!$G$11*E36/1000000</f>
        <v>0</v>
      </c>
      <c r="F20" s="34">
        <f>'Fixed data'!$G$11*F36/1000000</f>
        <v>0</v>
      </c>
      <c r="G20" s="34">
        <f>'Fixed data'!$G$11*G36/1000000</f>
        <v>0</v>
      </c>
      <c r="H20" s="34">
        <f>'Fixed data'!$G$11*H36/1000000</f>
        <v>0</v>
      </c>
      <c r="I20" s="34">
        <f>'Fixed data'!$G$11*I36/1000000</f>
        <v>0</v>
      </c>
      <c r="J20" s="34">
        <f>'Fixed data'!$G$11*J36/1000000</f>
        <v>0</v>
      </c>
      <c r="K20" s="34">
        <f>'Fixed data'!$G$11*K36/1000000</f>
        <v>0</v>
      </c>
      <c r="L20" s="34">
        <f>'Fixed data'!$G$11*L36/1000000</f>
        <v>0</v>
      </c>
      <c r="M20" s="34">
        <f>'Fixed data'!$G$11*M36/1000000</f>
        <v>0</v>
      </c>
      <c r="N20" s="34">
        <f>'Fixed data'!$G$11*N36/1000000</f>
        <v>0</v>
      </c>
      <c r="O20" s="34">
        <f>'Fixed data'!$G$11*O36/1000000</f>
        <v>0</v>
      </c>
      <c r="P20" s="34">
        <f>'Fixed data'!$G$11*P36/1000000</f>
        <v>0</v>
      </c>
      <c r="Q20" s="34">
        <f>'Fixed data'!$G$11*Q36/1000000</f>
        <v>0</v>
      </c>
      <c r="R20" s="34">
        <f>'Fixed data'!$G$11*R36/1000000</f>
        <v>0</v>
      </c>
      <c r="S20" s="34">
        <f>'Fixed data'!$G$11*S36/1000000</f>
        <v>0</v>
      </c>
      <c r="T20" s="34">
        <f>'Fixed data'!$G$11*T36/1000000</f>
        <v>0</v>
      </c>
      <c r="U20" s="34">
        <f>'Fixed data'!$G$11*U36/1000000</f>
        <v>0</v>
      </c>
      <c r="V20" s="34">
        <f>'Fixed data'!$G$11*V36/1000000</f>
        <v>0</v>
      </c>
      <c r="W20" s="34">
        <f>'Fixed data'!$G$11*W36/1000000</f>
        <v>0</v>
      </c>
      <c r="X20" s="34">
        <f>'Fixed data'!$G$11*X36/1000000</f>
        <v>0</v>
      </c>
      <c r="Y20" s="34">
        <f>'Fixed data'!$G$11*Y36/1000000</f>
        <v>0</v>
      </c>
      <c r="Z20" s="34">
        <f>'Fixed data'!$G$11*Z36/1000000</f>
        <v>0</v>
      </c>
      <c r="AA20" s="34">
        <f>'Fixed data'!$G$11*AA36/1000000</f>
        <v>0</v>
      </c>
      <c r="AB20" s="34">
        <f>'Fixed data'!$G$11*AB36/1000000</f>
        <v>0</v>
      </c>
      <c r="AC20" s="34">
        <f>'Fixed data'!$G$11*AC36/1000000</f>
        <v>0</v>
      </c>
      <c r="AD20" s="34">
        <f>'Fixed data'!$G$11*AD36/1000000</f>
        <v>0</v>
      </c>
      <c r="AE20" s="34">
        <f>'Fixed data'!$G$11*AE36/1000000</f>
        <v>0</v>
      </c>
      <c r="AF20" s="34">
        <f>'Fixed data'!$G$11*AF36/1000000</f>
        <v>0</v>
      </c>
      <c r="AG20" s="34">
        <f>'Fixed data'!$G$11*AG36/1000000</f>
        <v>0</v>
      </c>
      <c r="AH20" s="34">
        <f>'Fixed data'!$G$11*AH36/1000000</f>
        <v>0</v>
      </c>
      <c r="AI20" s="34">
        <f>'Fixed data'!$G$11*AI36/1000000</f>
        <v>0</v>
      </c>
      <c r="AJ20" s="34">
        <f>'Fixed data'!$G$11*AJ36/1000000</f>
        <v>0</v>
      </c>
      <c r="AK20" s="34">
        <f>'Fixed data'!$G$11*AK36/1000000</f>
        <v>0</v>
      </c>
      <c r="AL20" s="34">
        <f>'Fixed data'!$G$11*AL36/1000000</f>
        <v>0</v>
      </c>
      <c r="AM20" s="34">
        <f>'Fixed data'!$G$11*AM36/1000000</f>
        <v>0</v>
      </c>
      <c r="AN20" s="34">
        <f>'Fixed data'!$G$11*AN36/1000000</f>
        <v>0</v>
      </c>
      <c r="AO20" s="34">
        <f>'Fixed data'!$G$11*AO36/1000000</f>
        <v>0</v>
      </c>
      <c r="AP20" s="34">
        <f>'Fixed data'!$G$11*AP36/1000000</f>
        <v>0</v>
      </c>
      <c r="AQ20" s="34">
        <f>'Fixed data'!$G$11*AQ36/1000000</f>
        <v>0</v>
      </c>
      <c r="AR20" s="34">
        <f>'Fixed data'!$G$11*AR36/1000000</f>
        <v>0</v>
      </c>
      <c r="AS20" s="34">
        <f>'Fixed data'!$G$11*AS36/1000000</f>
        <v>0</v>
      </c>
      <c r="AT20" s="34">
        <f>'Fixed data'!$G$11*AT36/1000000</f>
        <v>0</v>
      </c>
      <c r="AU20" s="34">
        <f>'Fixed data'!$G$11*AU36/1000000</f>
        <v>0</v>
      </c>
      <c r="AV20" s="34">
        <f>'Fixed data'!$G$11*AV36/1000000</f>
        <v>0</v>
      </c>
      <c r="AW20" s="34">
        <f>'Fixed data'!$G$11*AW36/1000000</f>
        <v>0</v>
      </c>
      <c r="AX20" s="34">
        <f>'Fixed data'!$G$11*AX36/1000000</f>
        <v>0</v>
      </c>
      <c r="AY20" s="34">
        <f>'Fixed data'!$G$11*AY36/1000000</f>
        <v>0</v>
      </c>
      <c r="AZ20" s="34">
        <f>'Fixed data'!$G$11*AZ36/1000000</f>
        <v>0</v>
      </c>
      <c r="BA20" s="34">
        <f>'Fixed data'!$G$11*BA36/1000000</f>
        <v>0</v>
      </c>
      <c r="BB20" s="34">
        <f>'Fixed data'!$G$11*BB36/1000000</f>
        <v>0</v>
      </c>
      <c r="BC20" s="34">
        <f>'Fixed data'!$G$11*BC36/1000000</f>
        <v>0</v>
      </c>
      <c r="BD20" s="34">
        <f>'Fixed data'!$G$11*BD36/1000000</f>
        <v>0</v>
      </c>
    </row>
    <row r="21" spans="1:56" ht="15" customHeight="1" x14ac:dyDescent="0.3">
      <c r="A21" s="205"/>
      <c r="B21" s="9" t="s">
        <v>36</v>
      </c>
      <c r="C21" s="9"/>
      <c r="D21" s="9" t="s">
        <v>39</v>
      </c>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row>
    <row r="22" spans="1:56" ht="15" customHeight="1" x14ac:dyDescent="0.3">
      <c r="A22" s="205"/>
      <c r="B22" s="9" t="s">
        <v>37</v>
      </c>
      <c r="C22" s="9"/>
      <c r="D22" s="9" t="s">
        <v>39</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row>
    <row r="23" spans="1:56" ht="15" customHeight="1" x14ac:dyDescent="0.3">
      <c r="A23" s="205"/>
      <c r="B23" s="9" t="s">
        <v>204</v>
      </c>
      <c r="C23" s="9"/>
      <c r="D23" s="9" t="s">
        <v>39</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row>
    <row r="24" spans="1:56" ht="15.75" customHeight="1" thickBot="1" x14ac:dyDescent="0.35">
      <c r="A24" s="206"/>
      <c r="B24" s="13" t="s">
        <v>97</v>
      </c>
      <c r="C24" s="13"/>
      <c r="D24" s="13" t="s">
        <v>39</v>
      </c>
      <c r="E24" s="52">
        <f>SUM(E13:E23)</f>
        <v>6.192846799734259E-3</v>
      </c>
      <c r="F24" s="52">
        <f t="shared" ref="F24:BD24" si="1">SUM(F13:F23)</f>
        <v>6.1795704108447659E-3</v>
      </c>
      <c r="G24" s="52">
        <f t="shared" si="1"/>
        <v>6.1670343665082353E-3</v>
      </c>
      <c r="H24" s="52">
        <f t="shared" si="1"/>
        <v>6.1697418828965409E-3</v>
      </c>
      <c r="I24" s="52">
        <f t="shared" si="1"/>
        <v>6.171571080907285E-3</v>
      </c>
      <c r="J24" s="52">
        <f t="shared" si="1"/>
        <v>6.1730904601934719E-3</v>
      </c>
      <c r="K24" s="52">
        <f t="shared" si="1"/>
        <v>6.5555303471317864E-3</v>
      </c>
      <c r="L24" s="52">
        <f t="shared" si="1"/>
        <v>6.909982925934967E-3</v>
      </c>
      <c r="M24" s="52">
        <f t="shared" si="1"/>
        <v>7.2375279142757008E-3</v>
      </c>
      <c r="N24" s="52">
        <f t="shared" si="1"/>
        <v>7.5371237822368462E-3</v>
      </c>
      <c r="O24" s="52">
        <f t="shared" si="1"/>
        <v>7.8097738719800002E-3</v>
      </c>
      <c r="P24" s="52">
        <f t="shared" si="1"/>
        <v>8.0549669654854765E-3</v>
      </c>
      <c r="Q24" s="52">
        <f t="shared" si="1"/>
        <v>8.2722682202446829E-3</v>
      </c>
      <c r="R24" s="52">
        <f t="shared" si="1"/>
        <v>8.4625664151525785E-3</v>
      </c>
      <c r="S24" s="52">
        <f t="shared" si="1"/>
        <v>8.6250109590697496E-3</v>
      </c>
      <c r="T24" s="52">
        <f t="shared" si="1"/>
        <v>9.3017506521922491E-3</v>
      </c>
      <c r="U24" s="52">
        <f t="shared" si="1"/>
        <v>9.4120265587817262E-3</v>
      </c>
      <c r="V24" s="52">
        <f t="shared" si="1"/>
        <v>9.4916808793255123E-3</v>
      </c>
      <c r="W24" s="52">
        <f t="shared" si="1"/>
        <v>9.5407136138236058E-3</v>
      </c>
      <c r="X24" s="52">
        <f t="shared" si="1"/>
        <v>9.5591247622760066E-3</v>
      </c>
      <c r="Y24" s="52">
        <f t="shared" si="1"/>
        <v>9.5469143246827166E-3</v>
      </c>
      <c r="Z24" s="52">
        <f t="shared" si="1"/>
        <v>9.4739552025707267E-3</v>
      </c>
      <c r="AA24" s="52">
        <f t="shared" si="1"/>
        <v>9.4026888490321738E-3</v>
      </c>
      <c r="AB24" s="52">
        <f t="shared" si="1"/>
        <v>9.3008009094479264E-3</v>
      </c>
      <c r="AC24" s="52">
        <f t="shared" si="1"/>
        <v>9.1682913838179881E-3</v>
      </c>
      <c r="AD24" s="52">
        <f t="shared" si="1"/>
        <v>9.0051602721423589E-3</v>
      </c>
      <c r="AE24" s="52">
        <f t="shared" si="1"/>
        <v>8.8114075744210353E-3</v>
      </c>
      <c r="AF24" s="52">
        <f t="shared" si="1"/>
        <v>8.5870332906540225E-3</v>
      </c>
      <c r="AG24" s="52">
        <f t="shared" si="1"/>
        <v>8.3320374208413154E-3</v>
      </c>
      <c r="AH24" s="52">
        <f t="shared" si="1"/>
        <v>8.0464199649829173E-3</v>
      </c>
      <c r="AI24" s="52">
        <f t="shared" si="1"/>
        <v>7.7197391299209089E-3</v>
      </c>
      <c r="AJ24" s="52">
        <f t="shared" si="1"/>
        <v>7.3750657581172479E-3</v>
      </c>
      <c r="AK24" s="52">
        <f t="shared" si="1"/>
        <v>6.9997708002678943E-3</v>
      </c>
      <c r="AL24" s="52">
        <f t="shared" si="1"/>
        <v>6.593854256372848E-3</v>
      </c>
      <c r="AM24" s="52">
        <f t="shared" si="1"/>
        <v>6.1573161264321108E-3</v>
      </c>
      <c r="AN24" s="52">
        <f t="shared" si="1"/>
        <v>6.1708582750195952E-3</v>
      </c>
      <c r="AO24" s="52">
        <f t="shared" si="1"/>
        <v>6.1827076550336341E-3</v>
      </c>
      <c r="AP24" s="52">
        <f t="shared" si="1"/>
        <v>6.1945570350476729E-3</v>
      </c>
      <c r="AQ24" s="52">
        <f t="shared" si="1"/>
        <v>6.2064064150617127E-3</v>
      </c>
      <c r="AR24" s="52">
        <f t="shared" si="1"/>
        <v>6.2182557950757516E-3</v>
      </c>
      <c r="AS24" s="52">
        <f t="shared" si="1"/>
        <v>6.2317979436632247E-3</v>
      </c>
      <c r="AT24" s="52">
        <f t="shared" si="1"/>
        <v>6.2419545551038293E-3</v>
      </c>
      <c r="AU24" s="52">
        <f t="shared" si="1"/>
        <v>6.253803935117869E-3</v>
      </c>
      <c r="AV24" s="52">
        <f t="shared" si="1"/>
        <v>6.2656533151319079E-3</v>
      </c>
      <c r="AW24" s="52">
        <f t="shared" si="1"/>
        <v>6.2758099265725125E-3</v>
      </c>
      <c r="AX24" s="52">
        <f t="shared" si="1"/>
        <v>0</v>
      </c>
      <c r="AY24" s="52">
        <f t="shared" si="1"/>
        <v>0</v>
      </c>
      <c r="AZ24" s="52">
        <f t="shared" si="1"/>
        <v>0</v>
      </c>
      <c r="BA24" s="52">
        <f t="shared" si="1"/>
        <v>0</v>
      </c>
      <c r="BB24" s="52">
        <f t="shared" si="1"/>
        <v>0</v>
      </c>
      <c r="BC24" s="52">
        <f t="shared" si="1"/>
        <v>0</v>
      </c>
      <c r="BD24" s="52">
        <f t="shared" si="1"/>
        <v>0</v>
      </c>
    </row>
    <row r="25" spans="1:56" x14ac:dyDescent="0.3">
      <c r="A25" s="74"/>
      <c r="B25" s="14"/>
    </row>
    <row r="26" spans="1:56" x14ac:dyDescent="0.3">
      <c r="A26" s="74"/>
    </row>
    <row r="27" spans="1:56" x14ac:dyDescent="0.3">
      <c r="A27" s="111"/>
      <c r="B27" s="118" t="s">
        <v>210</v>
      </c>
      <c r="C27" s="112"/>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row>
    <row r="28" spans="1:56" x14ac:dyDescent="0.3">
      <c r="A28" s="114"/>
      <c r="B28" s="115"/>
      <c r="C28" s="116"/>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row>
    <row r="29" spans="1:56" ht="12.75" customHeight="1" x14ac:dyDescent="0.3">
      <c r="A29" s="207" t="s">
        <v>257</v>
      </c>
      <c r="B29" s="4" t="s">
        <v>205</v>
      </c>
      <c r="D29" s="4" t="s">
        <v>85</v>
      </c>
      <c r="E29" s="43">
        <f>'Workings baseline'!E12</f>
        <v>156.68530200000001</v>
      </c>
      <c r="F29" s="140">
        <f>'Workings baseline'!F12</f>
        <v>156.68530200000001</v>
      </c>
      <c r="G29" s="140">
        <f>'Workings baseline'!G12</f>
        <v>156.68530200000001</v>
      </c>
      <c r="H29" s="140">
        <f>'Workings baseline'!H12</f>
        <v>156.68530200000001</v>
      </c>
      <c r="I29" s="140">
        <f>'Workings baseline'!I12</f>
        <v>156.68530200000001</v>
      </c>
      <c r="J29" s="140">
        <f>'Workings baseline'!J12</f>
        <v>156.68530200000001</v>
      </c>
      <c r="K29" s="140">
        <f>'Workings baseline'!K12</f>
        <v>156.68530200000001</v>
      </c>
      <c r="L29" s="140">
        <f>'Workings baseline'!L12</f>
        <v>156.68530200000001</v>
      </c>
      <c r="M29" s="140">
        <f>'Workings baseline'!M12</f>
        <v>156.68530200000001</v>
      </c>
      <c r="N29" s="140">
        <f>'Workings baseline'!N12</f>
        <v>156.68530200000001</v>
      </c>
      <c r="O29" s="140">
        <f>'Workings baseline'!O12</f>
        <v>156.68530200000001</v>
      </c>
      <c r="P29" s="140">
        <f>'Workings baseline'!P12</f>
        <v>156.68530200000001</v>
      </c>
      <c r="Q29" s="140">
        <f>'Workings baseline'!Q12</f>
        <v>156.68530200000001</v>
      </c>
      <c r="R29" s="140">
        <f>'Workings baseline'!R12</f>
        <v>156.68530200000001</v>
      </c>
      <c r="S29" s="140">
        <f>'Workings baseline'!S12</f>
        <v>156.68530200000001</v>
      </c>
      <c r="T29" s="140">
        <f>'Workings baseline'!T12</f>
        <v>156.68530200000001</v>
      </c>
      <c r="U29" s="140">
        <f>'Workings baseline'!U12</f>
        <v>156.68530200000001</v>
      </c>
      <c r="V29" s="140">
        <f>'Workings baseline'!V12</f>
        <v>156.68530200000001</v>
      </c>
      <c r="W29" s="140">
        <f>'Workings baseline'!W12</f>
        <v>156.68530200000001</v>
      </c>
      <c r="X29" s="140">
        <f>'Workings baseline'!X12</f>
        <v>156.68530200000001</v>
      </c>
      <c r="Y29" s="140">
        <f>'Workings baseline'!Y12</f>
        <v>156.68530200000001</v>
      </c>
      <c r="Z29" s="140">
        <f>'Workings baseline'!Z12</f>
        <v>156.68530200000001</v>
      </c>
      <c r="AA29" s="140">
        <f>'Workings baseline'!AA12</f>
        <v>156.68530200000001</v>
      </c>
      <c r="AB29" s="140">
        <f>'Workings baseline'!AB12</f>
        <v>156.68530200000001</v>
      </c>
      <c r="AC29" s="140">
        <f>'Workings baseline'!AC12</f>
        <v>156.68530200000001</v>
      </c>
      <c r="AD29" s="140">
        <f>'Workings baseline'!AD12</f>
        <v>156.68530200000001</v>
      </c>
      <c r="AE29" s="140">
        <f>'Workings baseline'!AE12</f>
        <v>156.68530200000001</v>
      </c>
      <c r="AF29" s="140">
        <f>'Workings baseline'!AF12</f>
        <v>156.68530200000001</v>
      </c>
      <c r="AG29" s="140">
        <f>'Workings baseline'!AG12</f>
        <v>156.68530200000001</v>
      </c>
      <c r="AH29" s="140">
        <f>'Workings baseline'!AH12</f>
        <v>156.68530200000001</v>
      </c>
      <c r="AI29" s="140">
        <f>'Workings baseline'!AI12</f>
        <v>156.68530200000001</v>
      </c>
      <c r="AJ29" s="140">
        <f>'Workings baseline'!AJ12</f>
        <v>156.68530200000001</v>
      </c>
      <c r="AK29" s="140">
        <f>'Workings baseline'!AK12</f>
        <v>156.68530200000001</v>
      </c>
      <c r="AL29" s="140">
        <f>'Workings baseline'!AL12</f>
        <v>156.68530200000001</v>
      </c>
      <c r="AM29" s="140">
        <f>'Workings baseline'!AM12</f>
        <v>156.68530200000001</v>
      </c>
      <c r="AN29" s="140">
        <f>'Workings baseline'!AN12</f>
        <v>156.68530200000001</v>
      </c>
      <c r="AO29" s="140">
        <f>'Workings baseline'!AO12</f>
        <v>156.68530200000001</v>
      </c>
      <c r="AP29" s="140">
        <f>'Workings baseline'!AP12</f>
        <v>156.68530200000001</v>
      </c>
      <c r="AQ29" s="140">
        <f>'Workings baseline'!AQ12</f>
        <v>156.68530200000001</v>
      </c>
      <c r="AR29" s="140">
        <f>'Workings baseline'!AR12</f>
        <v>156.68530200000001</v>
      </c>
      <c r="AS29" s="140">
        <f>'Workings baseline'!AS12</f>
        <v>156.68530200000001</v>
      </c>
      <c r="AT29" s="140">
        <f>'Workings baseline'!AT12</f>
        <v>156.68530200000001</v>
      </c>
      <c r="AU29" s="140">
        <f>'Workings baseline'!AU12</f>
        <v>156.68530200000001</v>
      </c>
      <c r="AV29" s="140">
        <f>'Workings baseline'!AV12</f>
        <v>156.68530200000001</v>
      </c>
      <c r="AW29" s="140">
        <f>'Workings baseline'!AW12</f>
        <v>156.68530200000001</v>
      </c>
      <c r="AX29" s="43"/>
      <c r="AY29" s="43"/>
      <c r="AZ29" s="43"/>
      <c r="BA29" s="43"/>
      <c r="BB29" s="43"/>
      <c r="BC29" s="43"/>
      <c r="BD29" s="43"/>
    </row>
    <row r="30" spans="1:56" x14ac:dyDescent="0.3">
      <c r="A30" s="207"/>
      <c r="B30" s="4" t="s">
        <v>206</v>
      </c>
      <c r="D30" s="4" t="s">
        <v>87</v>
      </c>
      <c r="E30" s="34">
        <f>E29*'Fixed data'!H$12</f>
        <v>70.401839894640005</v>
      </c>
      <c r="F30" s="34">
        <f>F29*'Fixed data'!I$12</f>
        <v>68.377281457150588</v>
      </c>
      <c r="G30" s="34">
        <f>G29*'Fixed data'!J$12</f>
        <v>66.352723019661184</v>
      </c>
      <c r="H30" s="34">
        <f>H29*'Fixed data'!K$12</f>
        <v>64.328164582171766</v>
      </c>
      <c r="I30" s="34">
        <f>I29*'Fixed data'!L$12</f>
        <v>62.303606144682348</v>
      </c>
      <c r="J30" s="34">
        <f>J29*'Fixed data'!M$12</f>
        <v>60.279047707192944</v>
      </c>
      <c r="K30" s="34">
        <f>K29*'Fixed data'!N$12</f>
        <v>58.254489269703527</v>
      </c>
      <c r="L30" s="34">
        <f>L29*'Fixed data'!O$12</f>
        <v>56.229930832214109</v>
      </c>
      <c r="M30" s="34">
        <f>M29*'Fixed data'!P$12</f>
        <v>54.205372394724698</v>
      </c>
      <c r="N30" s="34">
        <f>N29*'Fixed data'!Q$12</f>
        <v>52.18081395723528</v>
      </c>
      <c r="O30" s="34">
        <f>O29*'Fixed data'!R$12</f>
        <v>50.156255519745869</v>
      </c>
      <c r="P30" s="34">
        <f>P29*'Fixed data'!S$12</f>
        <v>48.131697082256458</v>
      </c>
      <c r="Q30" s="34">
        <f>Q29*'Fixed data'!T$12</f>
        <v>46.107138644767041</v>
      </c>
      <c r="R30" s="34">
        <f>R29*'Fixed data'!U$12</f>
        <v>44.082580207277623</v>
      </c>
      <c r="S30" s="34">
        <f>S29*'Fixed data'!V$12</f>
        <v>42.058021769788212</v>
      </c>
      <c r="T30" s="34">
        <f>T29*'Fixed data'!W$12</f>
        <v>40.033463332298794</v>
      </c>
      <c r="U30" s="34">
        <f>U29*'Fixed data'!X$12</f>
        <v>38.008904894809383</v>
      </c>
      <c r="V30" s="34">
        <f>V29*'Fixed data'!Y$12</f>
        <v>35.984346457319973</v>
      </c>
      <c r="W30" s="34">
        <f>W29*'Fixed data'!Z$12</f>
        <v>33.959788019830555</v>
      </c>
      <c r="X30" s="34">
        <f>X29*'Fixed data'!AA$12</f>
        <v>31.93522958234114</v>
      </c>
      <c r="Y30" s="34">
        <f>Y29*'Fixed data'!AB$12</f>
        <v>29.91067114485173</v>
      </c>
      <c r="Z30" s="34">
        <f>Z29*'Fixed data'!AC$12</f>
        <v>27.886112707362312</v>
      </c>
      <c r="AA30" s="34">
        <f>AA29*'Fixed data'!AD$12</f>
        <v>25.861554269872897</v>
      </c>
      <c r="AB30" s="34">
        <f>AB29*'Fixed data'!AE$12</f>
        <v>23.836995832383487</v>
      </c>
      <c r="AC30" s="34">
        <f>AC29*'Fixed data'!AF$12</f>
        <v>21.812437394894069</v>
      </c>
      <c r="AD30" s="34">
        <f>AD29*'Fixed data'!AG$12</f>
        <v>19.787878957404661</v>
      </c>
      <c r="AE30" s="34">
        <f>AE29*'Fixed data'!AH$12</f>
        <v>17.763320519915247</v>
      </c>
      <c r="AF30" s="34">
        <f>AF29*'Fixed data'!AI$12</f>
        <v>15.738762082425835</v>
      </c>
      <c r="AG30" s="34">
        <f>AG29*'Fixed data'!AJ$12</f>
        <v>13.714203644936422</v>
      </c>
      <c r="AH30" s="34">
        <f>AH29*'Fixed data'!AK$12</f>
        <v>11.689645207447011</v>
      </c>
      <c r="AI30" s="34">
        <f>AI29*'Fixed data'!AL$12</f>
        <v>9.6650867699575986</v>
      </c>
      <c r="AJ30" s="34">
        <f>AJ29*'Fixed data'!AM$12</f>
        <v>7.640528332468187</v>
      </c>
      <c r="AK30" s="34">
        <f>AK29*'Fixed data'!AN$12</f>
        <v>5.6159698949787753</v>
      </c>
      <c r="AL30" s="34">
        <f>AL29*'Fixed data'!AO$12</f>
        <v>3.5914114574893632</v>
      </c>
      <c r="AM30" s="34">
        <f>AM29*'Fixed data'!AP$12</f>
        <v>1.5668530199999511</v>
      </c>
      <c r="AN30" s="34">
        <f>AN29*'Fixed data'!AQ$12</f>
        <v>1.5668530200000002</v>
      </c>
      <c r="AO30" s="34">
        <f>AO29*'Fixed data'!AR$12</f>
        <v>1.5668530200000002</v>
      </c>
      <c r="AP30" s="34">
        <f>AP29*'Fixed data'!AS$12</f>
        <v>1.5668530200000002</v>
      </c>
      <c r="AQ30" s="34">
        <f>AQ29*'Fixed data'!AT$12</f>
        <v>1.5668530200000002</v>
      </c>
      <c r="AR30" s="34">
        <f>AR29*'Fixed data'!AU$12</f>
        <v>1.5668530200000002</v>
      </c>
      <c r="AS30" s="34">
        <f>AS29*'Fixed data'!AV$12</f>
        <v>1.5668530200000002</v>
      </c>
      <c r="AT30" s="34">
        <f>AT29*'Fixed data'!AW$12</f>
        <v>1.5668530200000002</v>
      </c>
      <c r="AU30" s="34">
        <f>AU29*'Fixed data'!AX$12</f>
        <v>1.5668530200000002</v>
      </c>
      <c r="AV30" s="34">
        <f>AV29*'Fixed data'!AY$12</f>
        <v>1.5668530200000002</v>
      </c>
      <c r="AW30" s="34">
        <f>AW29*'Fixed data'!AZ$12</f>
        <v>1.5668530200000002</v>
      </c>
      <c r="AX30" s="34">
        <f>AX29*'Fixed data'!BA$12</f>
        <v>0</v>
      </c>
      <c r="AY30" s="34">
        <f>AY29*'Fixed data'!BB$12</f>
        <v>0</v>
      </c>
      <c r="AZ30" s="34">
        <f>AZ29*'Fixed data'!BC$12</f>
        <v>0</v>
      </c>
      <c r="BA30" s="34">
        <f>BA29*'Fixed data'!BD$12</f>
        <v>0</v>
      </c>
      <c r="BB30" s="34">
        <f>BB29*'Fixed data'!BE$12</f>
        <v>0</v>
      </c>
      <c r="BC30" s="34">
        <f>BC29*'Fixed data'!BF$12</f>
        <v>0</v>
      </c>
      <c r="BD30" s="34">
        <f>BD29*'Fixed data'!BG$12</f>
        <v>0</v>
      </c>
    </row>
    <row r="31" spans="1:56" ht="12.75" customHeight="1" x14ac:dyDescent="0.3">
      <c r="A31" s="207"/>
      <c r="B31" s="4" t="s">
        <v>207</v>
      </c>
      <c r="D31" s="4" t="s">
        <v>203</v>
      </c>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row>
    <row r="32" spans="1:56" x14ac:dyDescent="0.3">
      <c r="A32" s="207"/>
      <c r="B32" s="4" t="s">
        <v>208</v>
      </c>
      <c r="D32" s="4" t="s">
        <v>86</v>
      </c>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row>
    <row r="33" spans="1:56" ht="16.5" x14ac:dyDescent="0.3">
      <c r="A33" s="207"/>
      <c r="B33" s="4" t="s">
        <v>278</v>
      </c>
      <c r="D33" s="4" t="s">
        <v>87</v>
      </c>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row>
    <row r="34" spans="1:56" ht="16.5" x14ac:dyDescent="0.3">
      <c r="A34" s="207"/>
      <c r="B34" s="4" t="s">
        <v>279</v>
      </c>
      <c r="D34" s="4" t="s">
        <v>41</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row>
    <row r="35" spans="1:56" ht="16.5" x14ac:dyDescent="0.3">
      <c r="A35" s="207"/>
      <c r="B35" s="4" t="s">
        <v>280</v>
      </c>
      <c r="D35" s="4" t="s">
        <v>41</v>
      </c>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row>
    <row r="36" spans="1:56" x14ac:dyDescent="0.3">
      <c r="A36" s="207"/>
      <c r="B36" s="4" t="s">
        <v>209</v>
      </c>
      <c r="D36" s="4" t="s">
        <v>88</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row>
    <row r="37" spans="1:56" x14ac:dyDescent="0.3">
      <c r="C37" s="36"/>
    </row>
    <row r="38" spans="1:56" ht="16.5" x14ac:dyDescent="0.3">
      <c r="A38" s="85"/>
      <c r="C38" s="36"/>
    </row>
    <row r="39" spans="1:56" ht="16.5" x14ac:dyDescent="0.3">
      <c r="A39" s="85">
        <v>1</v>
      </c>
      <c r="B39" s="4" t="s">
        <v>281</v>
      </c>
    </row>
    <row r="40" spans="1:56" x14ac:dyDescent="0.3">
      <c r="B40" s="124" t="s">
        <v>151</v>
      </c>
    </row>
    <row r="41" spans="1:56" x14ac:dyDescent="0.3">
      <c r="B41" s="4" t="s">
        <v>265</v>
      </c>
    </row>
    <row r="42" spans="1:56" x14ac:dyDescent="0.3">
      <c r="B42" s="4" t="s">
        <v>282</v>
      </c>
    </row>
    <row r="43" spans="1:56" ht="16.5" x14ac:dyDescent="0.3">
      <c r="A43" s="85">
        <v>2</v>
      </c>
      <c r="B43" s="69" t="s">
        <v>150</v>
      </c>
    </row>
    <row r="48" spans="1:56" x14ac:dyDescent="0.3">
      <c r="C48" s="36"/>
    </row>
    <row r="113" spans="2:2" x14ac:dyDescent="0.3">
      <c r="B113" s="4" t="s">
        <v>193</v>
      </c>
    </row>
    <row r="114" spans="2:2" x14ac:dyDescent="0.3">
      <c r="B114" s="4" t="s">
        <v>192</v>
      </c>
    </row>
    <row r="115" spans="2:2" x14ac:dyDescent="0.3">
      <c r="B115" s="4" t="s">
        <v>266</v>
      </c>
    </row>
    <row r="116" spans="2:2" x14ac:dyDescent="0.3">
      <c r="B116" s="4" t="s">
        <v>153</v>
      </c>
    </row>
    <row r="117" spans="2:2" x14ac:dyDescent="0.3">
      <c r="B117" s="4" t="s">
        <v>154</v>
      </c>
    </row>
    <row r="118" spans="2:2" x14ac:dyDescent="0.3">
      <c r="B118" s="4" t="s">
        <v>155</v>
      </c>
    </row>
    <row r="119" spans="2:2" x14ac:dyDescent="0.3">
      <c r="B119" s="4" t="s">
        <v>156</v>
      </c>
    </row>
    <row r="120" spans="2:2" x14ac:dyDescent="0.3">
      <c r="B120" s="4" t="s">
        <v>157</v>
      </c>
    </row>
    <row r="121" spans="2:2" x14ac:dyDescent="0.3">
      <c r="B121" s="4" t="s">
        <v>158</v>
      </c>
    </row>
    <row r="122" spans="2:2" x14ac:dyDescent="0.3">
      <c r="B122" s="4" t="s">
        <v>159</v>
      </c>
    </row>
    <row r="123" spans="2:2" x14ac:dyDescent="0.3">
      <c r="B123" s="4" t="s">
        <v>160</v>
      </c>
    </row>
    <row r="124" spans="2:2" x14ac:dyDescent="0.3">
      <c r="B124" s="4" t="s">
        <v>161</v>
      </c>
    </row>
    <row r="125" spans="2:2" x14ac:dyDescent="0.3">
      <c r="B125" s="4" t="s">
        <v>194</v>
      </c>
    </row>
    <row r="126" spans="2:2" x14ac:dyDescent="0.3">
      <c r="B126" s="4" t="s">
        <v>162</v>
      </c>
    </row>
    <row r="127" spans="2:2" x14ac:dyDescent="0.3">
      <c r="B127" s="4" t="s">
        <v>163</v>
      </c>
    </row>
    <row r="128" spans="2:2" x14ac:dyDescent="0.3">
      <c r="B128" s="4" t="s">
        <v>164</v>
      </c>
    </row>
    <row r="129" spans="2:2" x14ac:dyDescent="0.3">
      <c r="B129" s="4" t="s">
        <v>165</v>
      </c>
    </row>
    <row r="130" spans="2:2" x14ac:dyDescent="0.3">
      <c r="B130" s="4" t="s">
        <v>166</v>
      </c>
    </row>
    <row r="131" spans="2:2" x14ac:dyDescent="0.3">
      <c r="B131" s="4" t="s">
        <v>167</v>
      </c>
    </row>
    <row r="132" spans="2:2" x14ac:dyDescent="0.3">
      <c r="B132" s="4" t="s">
        <v>168</v>
      </c>
    </row>
    <row r="133" spans="2:2" x14ac:dyDescent="0.3">
      <c r="B133" s="4" t="s">
        <v>169</v>
      </c>
    </row>
    <row r="134" spans="2:2" x14ac:dyDescent="0.3">
      <c r="B134" s="4" t="s">
        <v>170</v>
      </c>
    </row>
    <row r="135" spans="2:2" x14ac:dyDescent="0.3">
      <c r="B135" s="4" t="s">
        <v>195</v>
      </c>
    </row>
    <row r="136" spans="2:2" x14ac:dyDescent="0.3">
      <c r="B136" s="4" t="s">
        <v>196</v>
      </c>
    </row>
    <row r="137" spans="2:2" x14ac:dyDescent="0.3">
      <c r="B137" s="4" t="s">
        <v>171</v>
      </c>
    </row>
    <row r="138" spans="2:2" x14ac:dyDescent="0.3">
      <c r="B138" s="4" t="s">
        <v>172</v>
      </c>
    </row>
    <row r="139" spans="2:2" x14ac:dyDescent="0.3">
      <c r="B139" s="4" t="s">
        <v>173</v>
      </c>
    </row>
    <row r="140" spans="2:2" x14ac:dyDescent="0.3">
      <c r="B140" s="4" t="s">
        <v>174</v>
      </c>
    </row>
    <row r="141" spans="2:2" x14ac:dyDescent="0.3">
      <c r="B141" s="4" t="s">
        <v>175</v>
      </c>
    </row>
    <row r="142" spans="2:2" x14ac:dyDescent="0.3">
      <c r="B142" s="4" t="s">
        <v>176</v>
      </c>
    </row>
    <row r="143" spans="2:2" x14ac:dyDescent="0.3">
      <c r="B143" s="4" t="s">
        <v>177</v>
      </c>
    </row>
    <row r="144" spans="2:2" x14ac:dyDescent="0.3">
      <c r="B144" s="4" t="s">
        <v>178</v>
      </c>
    </row>
    <row r="145" spans="2:2" x14ac:dyDescent="0.3">
      <c r="B145" s="4" t="s">
        <v>179</v>
      </c>
    </row>
    <row r="146" spans="2:2" x14ac:dyDescent="0.3">
      <c r="B146" s="4" t="s">
        <v>180</v>
      </c>
    </row>
    <row r="147" spans="2:2" x14ac:dyDescent="0.3">
      <c r="B147" s="4" t="s">
        <v>181</v>
      </c>
    </row>
    <row r="148" spans="2:2" x14ac:dyDescent="0.3">
      <c r="B148" s="4" t="s">
        <v>182</v>
      </c>
    </row>
    <row r="149" spans="2:2" x14ac:dyDescent="0.3">
      <c r="B149" s="4" t="s">
        <v>183</v>
      </c>
    </row>
    <row r="150" spans="2:2" x14ac:dyDescent="0.3">
      <c r="B150" s="4" t="s">
        <v>184</v>
      </c>
    </row>
    <row r="151" spans="2:2" x14ac:dyDescent="0.3">
      <c r="B151" s="4" t="s">
        <v>185</v>
      </c>
    </row>
    <row r="152" spans="2:2" x14ac:dyDescent="0.3">
      <c r="B152" s="4" t="s">
        <v>186</v>
      </c>
    </row>
    <row r="153" spans="2:2" x14ac:dyDescent="0.3">
      <c r="B153" s="4" t="s">
        <v>187</v>
      </c>
    </row>
    <row r="154" spans="2:2" x14ac:dyDescent="0.3">
      <c r="B154" s="4" t="s">
        <v>188</v>
      </c>
    </row>
    <row r="155" spans="2:2" x14ac:dyDescent="0.3">
      <c r="B155" s="4" t="s">
        <v>189</v>
      </c>
    </row>
    <row r="156" spans="2:2" x14ac:dyDescent="0.3">
      <c r="B156" s="4" t="s">
        <v>190</v>
      </c>
    </row>
    <row r="157" spans="2:2" x14ac:dyDescent="0.3">
      <c r="B157" s="4" t="s">
        <v>191</v>
      </c>
    </row>
  </sheetData>
  <sheetProtection password="CD26" sheet="1" objects="1" scenarios="1" selectLockedCells="1" selectUnlockedCells="1"/>
  <mergeCells count="3">
    <mergeCell ref="A13:A24"/>
    <mergeCell ref="A29:A36"/>
    <mergeCell ref="A7:A12"/>
  </mergeCells>
  <dataValidations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ignoredErrors>
    <ignoredError sqref="E30:AW30 E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W26"/>
  <sheetViews>
    <sheetView workbookViewId="0">
      <selection activeCell="A25" sqref="A25"/>
    </sheetView>
  </sheetViews>
  <sheetFormatPr defaultRowHeight="15" x14ac:dyDescent="0.25"/>
  <cols>
    <col min="1" max="1" width="27" customWidth="1"/>
    <col min="2" max="2" width="8.5703125" customWidth="1"/>
    <col min="4" max="4" width="26.42578125" bestFit="1" customWidth="1"/>
  </cols>
  <sheetData>
    <row r="1" spans="1:49" ht="18.75" x14ac:dyDescent="0.3">
      <c r="A1" s="1" t="s">
        <v>252</v>
      </c>
    </row>
    <row r="2" spans="1:49" x14ac:dyDescent="0.25">
      <c r="A2" t="s">
        <v>76</v>
      </c>
    </row>
    <row r="4" spans="1:49" s="141" customFormat="1" ht="15.75" thickBot="1" x14ac:dyDescent="0.3"/>
    <row r="5" spans="1:49" s="141" customFormat="1" ht="17.25" x14ac:dyDescent="0.25">
      <c r="A5" s="211" t="s">
        <v>317</v>
      </c>
      <c r="B5" s="212"/>
      <c r="F5" s="147" t="s">
        <v>299</v>
      </c>
      <c r="G5" s="148">
        <v>0.53</v>
      </c>
      <c r="K5" s="143"/>
      <c r="L5" s="144" t="s">
        <v>301</v>
      </c>
    </row>
    <row r="6" spans="1:49" s="141" customFormat="1" ht="15.75" thickBot="1" x14ac:dyDescent="0.3">
      <c r="A6" s="213"/>
      <c r="B6" s="214"/>
      <c r="F6" s="149" t="s">
        <v>298</v>
      </c>
      <c r="G6" s="150">
        <f>(L6*G5)+((1-L6)*G5^2)</f>
        <v>0.30581000000000003</v>
      </c>
      <c r="K6" s="145" t="s">
        <v>300</v>
      </c>
      <c r="L6" s="146">
        <v>0.1</v>
      </c>
    </row>
    <row r="7" spans="1:49" s="141" customFormat="1" x14ac:dyDescent="0.25">
      <c r="A7" s="151" t="s">
        <v>311</v>
      </c>
      <c r="B7" s="152">
        <f>SUM(E11:AW11)</f>
        <v>15</v>
      </c>
    </row>
    <row r="8" spans="1:49" s="141" customFormat="1" x14ac:dyDescent="0.25">
      <c r="A8" s="151" t="s">
        <v>310</v>
      </c>
      <c r="B8" s="174">
        <v>4.9768239499999991</v>
      </c>
    </row>
    <row r="9" spans="1:49" s="141" customFormat="1" x14ac:dyDescent="0.25">
      <c r="A9" s="151" t="s">
        <v>296</v>
      </c>
      <c r="B9" s="152">
        <v>0.27500000000000002</v>
      </c>
      <c r="E9" s="157" t="s">
        <v>304</v>
      </c>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9"/>
    </row>
    <row r="10" spans="1:49" s="141" customFormat="1" ht="15.75" x14ac:dyDescent="0.3">
      <c r="A10" s="151" t="s">
        <v>297</v>
      </c>
      <c r="B10" s="152">
        <v>3</v>
      </c>
      <c r="D10" s="154" t="s">
        <v>305</v>
      </c>
      <c r="E10" s="155">
        <v>2016</v>
      </c>
      <c r="F10" s="155">
        <v>2017</v>
      </c>
      <c r="G10" s="155">
        <v>2018</v>
      </c>
      <c r="H10" s="155">
        <v>2019</v>
      </c>
      <c r="I10" s="155">
        <v>2020</v>
      </c>
      <c r="J10" s="155">
        <v>2021</v>
      </c>
      <c r="K10" s="155">
        <v>2022</v>
      </c>
      <c r="L10" s="155">
        <v>2023</v>
      </c>
      <c r="M10" s="155">
        <v>2024</v>
      </c>
      <c r="N10" s="155">
        <v>2025</v>
      </c>
      <c r="O10" s="155">
        <v>2026</v>
      </c>
      <c r="P10" s="155">
        <v>2027</v>
      </c>
      <c r="Q10" s="155">
        <v>2028</v>
      </c>
      <c r="R10" s="155">
        <v>2029</v>
      </c>
      <c r="S10" s="155">
        <v>2030</v>
      </c>
      <c r="T10" s="155">
        <v>2031</v>
      </c>
      <c r="U10" s="155">
        <v>2032</v>
      </c>
      <c r="V10" s="155">
        <v>2033</v>
      </c>
      <c r="W10" s="155">
        <v>2034</v>
      </c>
      <c r="X10" s="155">
        <v>2035</v>
      </c>
      <c r="Y10" s="155">
        <v>2036</v>
      </c>
      <c r="Z10" s="155">
        <v>2037</v>
      </c>
      <c r="AA10" s="155">
        <v>2038</v>
      </c>
      <c r="AB10" s="155">
        <v>2039</v>
      </c>
      <c r="AC10" s="155">
        <v>2040</v>
      </c>
      <c r="AD10" s="155">
        <v>2041</v>
      </c>
      <c r="AE10" s="155">
        <v>2042</v>
      </c>
      <c r="AF10" s="155">
        <v>2043</v>
      </c>
      <c r="AG10" s="155">
        <v>2044</v>
      </c>
      <c r="AH10" s="155">
        <v>2045</v>
      </c>
      <c r="AI10" s="155">
        <v>2046</v>
      </c>
      <c r="AJ10" s="155">
        <v>2047</v>
      </c>
      <c r="AK10" s="155">
        <v>2048</v>
      </c>
      <c r="AL10" s="155">
        <v>2049</v>
      </c>
      <c r="AM10" s="155">
        <v>2050</v>
      </c>
      <c r="AN10" s="155">
        <v>2051</v>
      </c>
      <c r="AO10" s="155">
        <v>2052</v>
      </c>
      <c r="AP10" s="155">
        <v>2053</v>
      </c>
      <c r="AQ10" s="155">
        <v>2054</v>
      </c>
      <c r="AR10" s="155">
        <v>2055</v>
      </c>
      <c r="AS10" s="155">
        <v>2056</v>
      </c>
      <c r="AT10" s="155">
        <v>2057</v>
      </c>
      <c r="AU10" s="155">
        <v>2058</v>
      </c>
      <c r="AV10" s="155">
        <v>2059</v>
      </c>
      <c r="AW10" s="155">
        <v>2060</v>
      </c>
    </row>
    <row r="11" spans="1:49" s="141" customFormat="1" x14ac:dyDescent="0.25">
      <c r="A11" s="151" t="s">
        <v>302</v>
      </c>
      <c r="B11" s="152">
        <f>(B9*8760/1000)</f>
        <v>2.4089999999999998</v>
      </c>
      <c r="D11" s="154" t="s">
        <v>306</v>
      </c>
      <c r="E11" s="156">
        <v>15</v>
      </c>
      <c r="F11" s="156">
        <v>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c r="Y11" s="156">
        <v>0</v>
      </c>
      <c r="Z11" s="156">
        <v>0</v>
      </c>
      <c r="AA11" s="156">
        <v>0</v>
      </c>
      <c r="AB11" s="156">
        <v>0</v>
      </c>
      <c r="AC11" s="156">
        <v>0</v>
      </c>
      <c r="AD11" s="156">
        <v>0</v>
      </c>
      <c r="AE11" s="156">
        <v>0</v>
      </c>
      <c r="AF11" s="156">
        <v>0</v>
      </c>
      <c r="AG11" s="156">
        <v>0</v>
      </c>
      <c r="AH11" s="156">
        <v>0</v>
      </c>
      <c r="AI11" s="156">
        <v>0</v>
      </c>
      <c r="AJ11" s="156">
        <v>0</v>
      </c>
      <c r="AK11" s="156">
        <v>0</v>
      </c>
      <c r="AL11" s="156">
        <v>0</v>
      </c>
      <c r="AM11" s="156">
        <v>0</v>
      </c>
      <c r="AN11" s="156">
        <v>0</v>
      </c>
      <c r="AO11" s="156">
        <v>0</v>
      </c>
      <c r="AP11" s="156">
        <v>0</v>
      </c>
      <c r="AQ11" s="156">
        <v>0</v>
      </c>
      <c r="AR11" s="156">
        <v>0</v>
      </c>
      <c r="AS11" s="156">
        <v>0</v>
      </c>
      <c r="AT11" s="156">
        <v>0</v>
      </c>
      <c r="AU11" s="156">
        <v>0</v>
      </c>
      <c r="AV11" s="156">
        <v>0</v>
      </c>
      <c r="AW11" s="156">
        <v>0</v>
      </c>
    </row>
    <row r="12" spans="1:49" s="141" customFormat="1" x14ac:dyDescent="0.25">
      <c r="A12" s="151" t="s">
        <v>303</v>
      </c>
      <c r="B12" s="152">
        <f>B10*G6*8760/1000</f>
        <v>8.0366868</v>
      </c>
      <c r="D12" s="154" t="s">
        <v>307</v>
      </c>
      <c r="E12" s="168">
        <f>E11*B13</f>
        <v>156.68530200000001</v>
      </c>
      <c r="F12" s="168">
        <f>E12</f>
        <v>156.68530200000001</v>
      </c>
      <c r="G12" s="168">
        <f>F12</f>
        <v>156.68530200000001</v>
      </c>
      <c r="H12" s="168">
        <f t="shared" ref="H12:AW12" si="0">G12</f>
        <v>156.68530200000001</v>
      </c>
      <c r="I12" s="168">
        <f t="shared" si="0"/>
        <v>156.68530200000001</v>
      </c>
      <c r="J12" s="168">
        <f t="shared" si="0"/>
        <v>156.68530200000001</v>
      </c>
      <c r="K12" s="168">
        <f t="shared" si="0"/>
        <v>156.68530200000001</v>
      </c>
      <c r="L12" s="168">
        <f t="shared" si="0"/>
        <v>156.68530200000001</v>
      </c>
      <c r="M12" s="168">
        <f t="shared" si="0"/>
        <v>156.68530200000001</v>
      </c>
      <c r="N12" s="168">
        <f t="shared" si="0"/>
        <v>156.68530200000001</v>
      </c>
      <c r="O12" s="168">
        <f t="shared" si="0"/>
        <v>156.68530200000001</v>
      </c>
      <c r="P12" s="168">
        <f t="shared" si="0"/>
        <v>156.68530200000001</v>
      </c>
      <c r="Q12" s="168">
        <f t="shared" si="0"/>
        <v>156.68530200000001</v>
      </c>
      <c r="R12" s="168">
        <f t="shared" si="0"/>
        <v>156.68530200000001</v>
      </c>
      <c r="S12" s="168">
        <f t="shared" si="0"/>
        <v>156.68530200000001</v>
      </c>
      <c r="T12" s="168">
        <f t="shared" si="0"/>
        <v>156.68530200000001</v>
      </c>
      <c r="U12" s="168">
        <f t="shared" si="0"/>
        <v>156.68530200000001</v>
      </c>
      <c r="V12" s="168">
        <f t="shared" si="0"/>
        <v>156.68530200000001</v>
      </c>
      <c r="W12" s="168">
        <f t="shared" si="0"/>
        <v>156.68530200000001</v>
      </c>
      <c r="X12" s="168">
        <f t="shared" si="0"/>
        <v>156.68530200000001</v>
      </c>
      <c r="Y12" s="168">
        <f t="shared" si="0"/>
        <v>156.68530200000001</v>
      </c>
      <c r="Z12" s="168">
        <f t="shared" si="0"/>
        <v>156.68530200000001</v>
      </c>
      <c r="AA12" s="168">
        <f t="shared" si="0"/>
        <v>156.68530200000001</v>
      </c>
      <c r="AB12" s="168">
        <f t="shared" si="0"/>
        <v>156.68530200000001</v>
      </c>
      <c r="AC12" s="168">
        <f t="shared" si="0"/>
        <v>156.68530200000001</v>
      </c>
      <c r="AD12" s="168">
        <f t="shared" si="0"/>
        <v>156.68530200000001</v>
      </c>
      <c r="AE12" s="168">
        <f t="shared" si="0"/>
        <v>156.68530200000001</v>
      </c>
      <c r="AF12" s="168">
        <f t="shared" si="0"/>
        <v>156.68530200000001</v>
      </c>
      <c r="AG12" s="168">
        <f t="shared" si="0"/>
        <v>156.68530200000001</v>
      </c>
      <c r="AH12" s="168">
        <f t="shared" si="0"/>
        <v>156.68530200000001</v>
      </c>
      <c r="AI12" s="168">
        <f t="shared" si="0"/>
        <v>156.68530200000001</v>
      </c>
      <c r="AJ12" s="168">
        <f t="shared" si="0"/>
        <v>156.68530200000001</v>
      </c>
      <c r="AK12" s="168">
        <f t="shared" si="0"/>
        <v>156.68530200000001</v>
      </c>
      <c r="AL12" s="168">
        <f t="shared" si="0"/>
        <v>156.68530200000001</v>
      </c>
      <c r="AM12" s="168">
        <f t="shared" si="0"/>
        <v>156.68530200000001</v>
      </c>
      <c r="AN12" s="168">
        <f t="shared" si="0"/>
        <v>156.68530200000001</v>
      </c>
      <c r="AO12" s="168">
        <f t="shared" si="0"/>
        <v>156.68530200000001</v>
      </c>
      <c r="AP12" s="168">
        <f t="shared" si="0"/>
        <v>156.68530200000001</v>
      </c>
      <c r="AQ12" s="168">
        <f t="shared" si="0"/>
        <v>156.68530200000001</v>
      </c>
      <c r="AR12" s="168">
        <f t="shared" si="0"/>
        <v>156.68530200000001</v>
      </c>
      <c r="AS12" s="168">
        <f t="shared" si="0"/>
        <v>156.68530200000001</v>
      </c>
      <c r="AT12" s="168">
        <f t="shared" si="0"/>
        <v>156.68530200000001</v>
      </c>
      <c r="AU12" s="168">
        <f t="shared" si="0"/>
        <v>156.68530200000001</v>
      </c>
      <c r="AV12" s="168">
        <f t="shared" si="0"/>
        <v>156.68530200000001</v>
      </c>
      <c r="AW12" s="168">
        <f t="shared" si="0"/>
        <v>156.68530200000001</v>
      </c>
    </row>
    <row r="13" spans="1:49" s="141" customFormat="1" ht="15.75" thickBot="1" x14ac:dyDescent="0.3">
      <c r="A13" s="153" t="s">
        <v>308</v>
      </c>
      <c r="B13" s="150">
        <f>SUM(B11:B12)</f>
        <v>10.445686800000001</v>
      </c>
      <c r="D13" s="154" t="s">
        <v>309</v>
      </c>
      <c r="E13" s="142">
        <f>E11*$B$8/1000</f>
        <v>7.4652359249999994E-2</v>
      </c>
      <c r="F13" s="142">
        <f t="shared" ref="F13:AW13" si="1">F11*$B$8/1000</f>
        <v>0</v>
      </c>
      <c r="G13" s="142">
        <f t="shared" si="1"/>
        <v>0</v>
      </c>
      <c r="H13" s="142">
        <f t="shared" si="1"/>
        <v>0</v>
      </c>
      <c r="I13" s="142">
        <f t="shared" si="1"/>
        <v>0</v>
      </c>
      <c r="J13" s="142">
        <f t="shared" si="1"/>
        <v>0</v>
      </c>
      <c r="K13" s="142">
        <f t="shared" si="1"/>
        <v>0</v>
      </c>
      <c r="L13" s="142">
        <f t="shared" si="1"/>
        <v>0</v>
      </c>
      <c r="M13" s="142">
        <f t="shared" si="1"/>
        <v>0</v>
      </c>
      <c r="N13" s="142">
        <f t="shared" si="1"/>
        <v>0</v>
      </c>
      <c r="O13" s="142">
        <f t="shared" si="1"/>
        <v>0</v>
      </c>
      <c r="P13" s="142">
        <f t="shared" si="1"/>
        <v>0</v>
      </c>
      <c r="Q13" s="142">
        <f t="shared" si="1"/>
        <v>0</v>
      </c>
      <c r="R13" s="142">
        <f t="shared" si="1"/>
        <v>0</v>
      </c>
      <c r="S13" s="142">
        <f t="shared" si="1"/>
        <v>0</v>
      </c>
      <c r="T13" s="142">
        <f t="shared" si="1"/>
        <v>0</v>
      </c>
      <c r="U13" s="142">
        <f t="shared" si="1"/>
        <v>0</v>
      </c>
      <c r="V13" s="142">
        <f t="shared" si="1"/>
        <v>0</v>
      </c>
      <c r="W13" s="142">
        <f t="shared" si="1"/>
        <v>0</v>
      </c>
      <c r="X13" s="142">
        <f t="shared" si="1"/>
        <v>0</v>
      </c>
      <c r="Y13" s="142">
        <f t="shared" si="1"/>
        <v>0</v>
      </c>
      <c r="Z13" s="142">
        <f t="shared" si="1"/>
        <v>0</v>
      </c>
      <c r="AA13" s="142">
        <f t="shared" si="1"/>
        <v>0</v>
      </c>
      <c r="AB13" s="142">
        <f t="shared" si="1"/>
        <v>0</v>
      </c>
      <c r="AC13" s="142">
        <f t="shared" si="1"/>
        <v>0</v>
      </c>
      <c r="AD13" s="142">
        <f t="shared" si="1"/>
        <v>0</v>
      </c>
      <c r="AE13" s="142">
        <f t="shared" si="1"/>
        <v>0</v>
      </c>
      <c r="AF13" s="142">
        <f t="shared" si="1"/>
        <v>0</v>
      </c>
      <c r="AG13" s="142">
        <f t="shared" si="1"/>
        <v>0</v>
      </c>
      <c r="AH13" s="142">
        <f t="shared" si="1"/>
        <v>0</v>
      </c>
      <c r="AI13" s="142">
        <f t="shared" si="1"/>
        <v>0</v>
      </c>
      <c r="AJ13" s="142">
        <f t="shared" si="1"/>
        <v>0</v>
      </c>
      <c r="AK13" s="142">
        <f t="shared" si="1"/>
        <v>0</v>
      </c>
      <c r="AL13" s="142">
        <f t="shared" si="1"/>
        <v>0</v>
      </c>
      <c r="AM13" s="142">
        <f t="shared" si="1"/>
        <v>0</v>
      </c>
      <c r="AN13" s="142">
        <f t="shared" si="1"/>
        <v>0</v>
      </c>
      <c r="AO13" s="142">
        <f t="shared" si="1"/>
        <v>0</v>
      </c>
      <c r="AP13" s="142">
        <f t="shared" si="1"/>
        <v>0</v>
      </c>
      <c r="AQ13" s="142">
        <f t="shared" si="1"/>
        <v>0</v>
      </c>
      <c r="AR13" s="142">
        <f t="shared" si="1"/>
        <v>0</v>
      </c>
      <c r="AS13" s="142">
        <f t="shared" si="1"/>
        <v>0</v>
      </c>
      <c r="AT13" s="142">
        <f t="shared" si="1"/>
        <v>0</v>
      </c>
      <c r="AU13" s="142">
        <f t="shared" si="1"/>
        <v>0</v>
      </c>
      <c r="AV13" s="142">
        <f t="shared" si="1"/>
        <v>0</v>
      </c>
      <c r="AW13" s="142">
        <f t="shared" si="1"/>
        <v>0</v>
      </c>
    </row>
    <row r="14" spans="1:49" s="141" customFormat="1" x14ac:dyDescent="0.25"/>
    <row r="15" spans="1:49" s="141" customFormat="1" x14ac:dyDescent="0.25"/>
    <row r="16" spans="1:49" s="141" customFormat="1" x14ac:dyDescent="0.25">
      <c r="A16" s="141" t="s">
        <v>312</v>
      </c>
    </row>
    <row r="17" spans="1:11" s="141" customFormat="1" x14ac:dyDescent="0.25">
      <c r="A17" s="160" t="s">
        <v>341</v>
      </c>
    </row>
    <row r="18" spans="1:11" s="141" customFormat="1" x14ac:dyDescent="0.25"/>
    <row r="23" spans="1:11" x14ac:dyDescent="0.25">
      <c r="E23" s="141"/>
      <c r="F23" s="141"/>
      <c r="G23" s="141"/>
      <c r="H23" s="141"/>
      <c r="I23" s="141"/>
      <c r="J23" s="141"/>
      <c r="K23" s="141"/>
    </row>
    <row r="25" spans="1:11" x14ac:dyDescent="0.25">
      <c r="A25" s="139"/>
      <c r="B25" s="141"/>
      <c r="F25" s="141"/>
      <c r="G25" s="141"/>
      <c r="H25" s="141"/>
      <c r="I25" s="141"/>
      <c r="J25" s="141"/>
      <c r="K25" s="141"/>
    </row>
    <row r="26" spans="1:11" x14ac:dyDescent="0.25">
      <c r="A26" s="139"/>
      <c r="B26" s="141"/>
    </row>
  </sheetData>
  <sheetProtection password="CD26" sheet="1" objects="1" scenarios="1" selectLockedCells="1" selectUnlockedCells="1"/>
  <mergeCells count="1">
    <mergeCell ref="A5:B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14"/>
  <sheetViews>
    <sheetView zoomScale="80" zoomScaleNormal="80" workbookViewId="0">
      <selection activeCell="C9" sqref="C9"/>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10" style="4" bestFit="1"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135"/>
      <c r="B1" s="138" t="s">
        <v>293</v>
      </c>
      <c r="C1" s="138" t="s">
        <v>313</v>
      </c>
      <c r="D1" s="138"/>
      <c r="E1" s="138"/>
      <c r="F1" s="138"/>
      <c r="G1" s="138"/>
      <c r="H1" s="138"/>
      <c r="I1" s="138"/>
      <c r="J1" s="138"/>
      <c r="K1" s="138"/>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5" t="s">
        <v>82</v>
      </c>
      <c r="C3" s="46"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7">
        <v>16</v>
      </c>
      <c r="C4" s="44">
        <f>INDEX($E$81:$BD$81,1,$C$9+$B4-1)</f>
        <v>1.337883227357441E-3</v>
      </c>
      <c r="D4" s="9"/>
      <c r="E4" s="9"/>
      <c r="F4" s="86"/>
      <c r="G4" s="9"/>
      <c r="I4" s="40"/>
      <c r="U4" s="17"/>
      <c r="AQ4" s="22"/>
      <c r="AR4" s="22"/>
      <c r="AS4" s="22"/>
      <c r="AT4" s="22"/>
      <c r="AU4" s="22"/>
      <c r="AV4" s="22"/>
      <c r="AW4" s="22"/>
      <c r="AX4" s="22"/>
      <c r="AY4" s="22"/>
      <c r="AZ4" s="22"/>
      <c r="BA4" s="22"/>
      <c r="BB4" s="22"/>
      <c r="BC4" s="22"/>
      <c r="BD4" s="22"/>
    </row>
    <row r="5" spans="1:56" x14ac:dyDescent="0.3">
      <c r="B5" s="47">
        <v>24</v>
      </c>
      <c r="C5" s="44">
        <f>INDEX($E$81:$BD$81,1,$C$9+$B5-1)</f>
        <v>3.5269532521977221E-3</v>
      </c>
      <c r="D5" s="18"/>
      <c r="E5" s="62"/>
      <c r="F5" s="9"/>
      <c r="G5" s="9"/>
      <c r="AQ5" s="22"/>
      <c r="AR5" s="22"/>
      <c r="AS5" s="22"/>
      <c r="AT5" s="22"/>
      <c r="AU5" s="22"/>
      <c r="AV5" s="22"/>
      <c r="AW5" s="22"/>
      <c r="AX5" s="22"/>
      <c r="AY5" s="22"/>
      <c r="AZ5" s="22"/>
      <c r="BA5" s="22"/>
      <c r="BB5" s="22"/>
      <c r="BC5" s="22"/>
      <c r="BD5" s="22"/>
    </row>
    <row r="6" spans="1:56" x14ac:dyDescent="0.3">
      <c r="B6" s="47">
        <v>32</v>
      </c>
      <c r="C6" s="44">
        <f>INDEX($E$81:$BD$81,1,$C$9+$B6-1)</f>
        <v>5.0890780736574798E-3</v>
      </c>
      <c r="D6" s="9"/>
      <c r="E6" s="9"/>
      <c r="F6" s="9"/>
      <c r="G6" s="9"/>
      <c r="AQ6" s="22"/>
      <c r="AR6" s="22"/>
      <c r="AS6" s="22"/>
      <c r="AT6" s="22"/>
      <c r="AU6" s="22"/>
      <c r="AV6" s="22"/>
      <c r="AW6" s="22"/>
      <c r="AX6" s="22"/>
      <c r="AY6" s="22"/>
      <c r="AZ6" s="22"/>
      <c r="BA6" s="22"/>
      <c r="BB6" s="22"/>
      <c r="BC6" s="22"/>
      <c r="BD6" s="22"/>
    </row>
    <row r="7" spans="1:56" x14ac:dyDescent="0.3">
      <c r="B7" s="47">
        <v>45</v>
      </c>
      <c r="C7" s="44">
        <f>INDEX($E$81:$BD$81,1,$C$9+$B7-1)</f>
        <v>6.6431202883223952E-3</v>
      </c>
      <c r="D7" s="9"/>
      <c r="E7" s="9"/>
      <c r="F7" s="9"/>
      <c r="G7" s="9"/>
      <c r="AQ7" s="22"/>
      <c r="AR7" s="22"/>
      <c r="AS7" s="22"/>
      <c r="AT7" s="22"/>
      <c r="AU7" s="22"/>
      <c r="AV7" s="22"/>
      <c r="AW7" s="22"/>
      <c r="AX7" s="22"/>
      <c r="AY7" s="22"/>
      <c r="AZ7" s="22"/>
      <c r="BA7" s="22"/>
      <c r="BB7" s="22"/>
      <c r="BC7" s="22"/>
      <c r="BD7" s="22"/>
    </row>
    <row r="8" spans="1:56" x14ac:dyDescent="0.3">
      <c r="B8" s="48"/>
      <c r="C8" s="44"/>
      <c r="D8" s="9"/>
      <c r="E8" s="9"/>
      <c r="F8" s="9"/>
      <c r="G8" s="9"/>
      <c r="AQ8" s="22"/>
      <c r="AR8" s="22"/>
      <c r="AS8" s="22"/>
      <c r="AT8" s="22"/>
      <c r="AU8" s="22"/>
      <c r="AV8" s="22"/>
      <c r="AW8" s="22"/>
      <c r="AX8" s="22"/>
      <c r="AY8" s="22"/>
      <c r="AZ8" s="22"/>
      <c r="BA8" s="22"/>
      <c r="BB8" s="22"/>
      <c r="BC8" s="22"/>
      <c r="BD8" s="22"/>
    </row>
    <row r="9" spans="1:56" ht="15.75" thickBot="1" x14ac:dyDescent="0.35">
      <c r="B9" s="108" t="s">
        <v>80</v>
      </c>
      <c r="C9" s="132">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08" t="s">
        <v>11</v>
      </c>
      <c r="B13" s="60" t="s">
        <v>156</v>
      </c>
      <c r="C13" s="59"/>
      <c r="D13" s="60" t="s">
        <v>39</v>
      </c>
      <c r="E13" s="61">
        <f>-1*'Workings 1'!E13</f>
        <v>-6.6693674999999961E-3</v>
      </c>
      <c r="F13" s="61">
        <f>-1*'Workings 1'!F13</f>
        <v>0</v>
      </c>
      <c r="G13" s="61">
        <f>-1*'Workings 1'!G13</f>
        <v>0</v>
      </c>
      <c r="H13" s="61">
        <f>-1*'Workings 1'!H13</f>
        <v>0</v>
      </c>
      <c r="I13" s="61">
        <f>-1*'Workings 1'!I13</f>
        <v>0</v>
      </c>
      <c r="J13" s="61">
        <f>-1*'Workings 1'!J13</f>
        <v>0</v>
      </c>
      <c r="K13" s="61">
        <f>-1*'Workings 1'!K13</f>
        <v>0</v>
      </c>
      <c r="L13" s="61">
        <f>-1*'Workings 1'!L13</f>
        <v>0</v>
      </c>
      <c r="M13" s="61">
        <f>-1*'Workings 1'!M13</f>
        <v>0</v>
      </c>
      <c r="N13" s="61">
        <f>-1*'Workings 1'!N13</f>
        <v>0</v>
      </c>
      <c r="O13" s="61">
        <f>-1*'Workings 1'!O13</f>
        <v>0</v>
      </c>
      <c r="P13" s="61">
        <f>-1*'Workings 1'!P13</f>
        <v>0</v>
      </c>
      <c r="Q13" s="61">
        <f>-1*'Workings 1'!Q13</f>
        <v>0</v>
      </c>
      <c r="R13" s="61">
        <f>-1*'Workings 1'!R13</f>
        <v>0</v>
      </c>
      <c r="S13" s="61">
        <f>-1*'Workings 1'!S13</f>
        <v>0</v>
      </c>
      <c r="T13" s="61">
        <f>-1*'Workings 1'!T13</f>
        <v>0</v>
      </c>
      <c r="U13" s="61">
        <f>-1*'Workings 1'!U13</f>
        <v>0</v>
      </c>
      <c r="V13" s="61">
        <f>-1*'Workings 1'!V13</f>
        <v>0</v>
      </c>
      <c r="W13" s="61">
        <f>-1*'Workings 1'!W13</f>
        <v>0</v>
      </c>
      <c r="X13" s="61">
        <f>-1*'Workings 1'!X13</f>
        <v>0</v>
      </c>
      <c r="Y13" s="61">
        <f>-1*'Workings 1'!Y13</f>
        <v>0</v>
      </c>
      <c r="Z13" s="61">
        <f>-1*'Workings 1'!Z13</f>
        <v>0</v>
      </c>
      <c r="AA13" s="61">
        <f>-1*'Workings 1'!AA13</f>
        <v>0</v>
      </c>
      <c r="AB13" s="61">
        <f>-1*'Workings 1'!AB13</f>
        <v>0</v>
      </c>
      <c r="AC13" s="61">
        <f>-1*'Workings 1'!AC13</f>
        <v>0</v>
      </c>
      <c r="AD13" s="61">
        <f>-1*'Workings 1'!AD13</f>
        <v>0</v>
      </c>
      <c r="AE13" s="61">
        <f>-1*'Workings 1'!AE13</f>
        <v>0</v>
      </c>
      <c r="AF13" s="61">
        <f>-1*'Workings 1'!AF13</f>
        <v>0</v>
      </c>
      <c r="AG13" s="61">
        <f>-1*'Workings 1'!AG13</f>
        <v>0</v>
      </c>
      <c r="AH13" s="61">
        <f>-1*'Workings 1'!AH13</f>
        <v>0</v>
      </c>
      <c r="AI13" s="61">
        <f>-1*'Workings 1'!AI13</f>
        <v>0</v>
      </c>
      <c r="AJ13" s="61">
        <f>-1*'Workings 1'!AJ13</f>
        <v>0</v>
      </c>
      <c r="AK13" s="61">
        <f>-1*'Workings 1'!AK13</f>
        <v>0</v>
      </c>
      <c r="AL13" s="61">
        <f>-1*'Workings 1'!AL13</f>
        <v>0</v>
      </c>
      <c r="AM13" s="61">
        <f>-1*'Workings 1'!AM13</f>
        <v>0</v>
      </c>
      <c r="AN13" s="61">
        <f>-1*'Workings 1'!AN13</f>
        <v>0</v>
      </c>
      <c r="AO13" s="61">
        <f>-1*'Workings 1'!AO13</f>
        <v>0</v>
      </c>
      <c r="AP13" s="61">
        <f>-1*'Workings 1'!AP13</f>
        <v>0</v>
      </c>
      <c r="AQ13" s="61">
        <f>-1*'Workings 1'!AQ13</f>
        <v>0</v>
      </c>
      <c r="AR13" s="61">
        <f>-1*'Workings 1'!AR13</f>
        <v>0</v>
      </c>
      <c r="AS13" s="61">
        <f>-1*'Workings 1'!AS13</f>
        <v>0</v>
      </c>
      <c r="AT13" s="61">
        <f>-1*'Workings 1'!AT13</f>
        <v>0</v>
      </c>
      <c r="AU13" s="61">
        <f>-1*'Workings 1'!AU13</f>
        <v>0</v>
      </c>
      <c r="AV13" s="61">
        <f>-1*'Workings 1'!AV13</f>
        <v>0</v>
      </c>
      <c r="AW13" s="61">
        <f>-1*'Workings 1'!AW13</f>
        <v>0</v>
      </c>
      <c r="AX13" s="60"/>
      <c r="AY13" s="60"/>
      <c r="AZ13" s="60"/>
      <c r="BA13" s="60"/>
      <c r="BB13" s="60"/>
      <c r="BC13" s="60"/>
      <c r="BD13" s="60"/>
    </row>
    <row r="14" spans="1:56" x14ac:dyDescent="0.3">
      <c r="A14" s="209"/>
      <c r="B14" s="60" t="s">
        <v>193</v>
      </c>
      <c r="C14" s="59"/>
      <c r="D14" s="60" t="s">
        <v>39</v>
      </c>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0"/>
      <c r="AY14" s="60"/>
      <c r="AZ14" s="60"/>
      <c r="BA14" s="60"/>
      <c r="BB14" s="60"/>
      <c r="BC14" s="60"/>
      <c r="BD14" s="60"/>
    </row>
    <row r="15" spans="1:56" x14ac:dyDescent="0.3">
      <c r="A15" s="209"/>
      <c r="B15" s="60" t="s">
        <v>193</v>
      </c>
      <c r="C15" s="59"/>
      <c r="D15" s="60" t="s">
        <v>39</v>
      </c>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0"/>
      <c r="AY15" s="60"/>
      <c r="AZ15" s="60"/>
      <c r="BA15" s="60"/>
      <c r="BB15" s="60"/>
      <c r="BC15" s="60"/>
      <c r="BD15" s="60"/>
    </row>
    <row r="16" spans="1:56" x14ac:dyDescent="0.3">
      <c r="A16" s="209"/>
      <c r="B16" s="60" t="s">
        <v>193</v>
      </c>
      <c r="C16" s="59"/>
      <c r="D16" s="60" t="s">
        <v>39</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0"/>
      <c r="AY16" s="60"/>
      <c r="AZ16" s="60"/>
      <c r="BA16" s="60"/>
      <c r="BB16" s="60"/>
      <c r="BC16" s="60"/>
      <c r="BD16" s="60"/>
    </row>
    <row r="17" spans="1:56" x14ac:dyDescent="0.3">
      <c r="A17" s="209"/>
      <c r="B17" s="60" t="s">
        <v>193</v>
      </c>
      <c r="C17" s="59"/>
      <c r="D17" s="60" t="s">
        <v>39</v>
      </c>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0"/>
      <c r="AY17" s="60"/>
      <c r="AZ17" s="60"/>
      <c r="BA17" s="60"/>
      <c r="BB17" s="60"/>
      <c r="BC17" s="60"/>
      <c r="BD17" s="60"/>
    </row>
    <row r="18" spans="1:56" ht="15.75" thickBot="1" x14ac:dyDescent="0.35">
      <c r="A18" s="210"/>
      <c r="B18" s="119" t="s">
        <v>192</v>
      </c>
      <c r="C18" s="125"/>
      <c r="D18" s="120" t="s">
        <v>39</v>
      </c>
      <c r="E18" s="58">
        <f>SUM(E13:E17)</f>
        <v>-6.6693674999999961E-3</v>
      </c>
      <c r="F18" s="58">
        <f t="shared" ref="F18:AW18" si="0">SUM(F13:F17)</f>
        <v>0</v>
      </c>
      <c r="G18" s="58">
        <f t="shared" si="0"/>
        <v>0</v>
      </c>
      <c r="H18" s="58">
        <f t="shared" si="0"/>
        <v>0</v>
      </c>
      <c r="I18" s="58">
        <f t="shared" si="0"/>
        <v>0</v>
      </c>
      <c r="J18" s="58">
        <f t="shared" si="0"/>
        <v>0</v>
      </c>
      <c r="K18" s="58">
        <f t="shared" si="0"/>
        <v>0</v>
      </c>
      <c r="L18" s="58">
        <f t="shared" si="0"/>
        <v>0</v>
      </c>
      <c r="M18" s="58">
        <f t="shared" si="0"/>
        <v>0</v>
      </c>
      <c r="N18" s="58">
        <f t="shared" si="0"/>
        <v>0</v>
      </c>
      <c r="O18" s="58">
        <f t="shared" si="0"/>
        <v>0</v>
      </c>
      <c r="P18" s="58">
        <f t="shared" si="0"/>
        <v>0</v>
      </c>
      <c r="Q18" s="58">
        <f t="shared" si="0"/>
        <v>0</v>
      </c>
      <c r="R18" s="58">
        <f t="shared" si="0"/>
        <v>0</v>
      </c>
      <c r="S18" s="58">
        <f t="shared" si="0"/>
        <v>0</v>
      </c>
      <c r="T18" s="58">
        <f t="shared" si="0"/>
        <v>0</v>
      </c>
      <c r="U18" s="58">
        <f t="shared" si="0"/>
        <v>0</v>
      </c>
      <c r="V18" s="58">
        <f t="shared" si="0"/>
        <v>0</v>
      </c>
      <c r="W18" s="58">
        <f t="shared" si="0"/>
        <v>0</v>
      </c>
      <c r="X18" s="58">
        <f t="shared" si="0"/>
        <v>0</v>
      </c>
      <c r="Y18" s="58">
        <f t="shared" si="0"/>
        <v>0</v>
      </c>
      <c r="Z18" s="58">
        <f t="shared" si="0"/>
        <v>0</v>
      </c>
      <c r="AA18" s="58">
        <f t="shared" si="0"/>
        <v>0</v>
      </c>
      <c r="AB18" s="58">
        <f t="shared" si="0"/>
        <v>0</v>
      </c>
      <c r="AC18" s="58">
        <f t="shared" si="0"/>
        <v>0</v>
      </c>
      <c r="AD18" s="58">
        <f t="shared" si="0"/>
        <v>0</v>
      </c>
      <c r="AE18" s="58">
        <f t="shared" si="0"/>
        <v>0</v>
      </c>
      <c r="AF18" s="58">
        <f t="shared" si="0"/>
        <v>0</v>
      </c>
      <c r="AG18" s="58">
        <f t="shared" si="0"/>
        <v>0</v>
      </c>
      <c r="AH18" s="58">
        <f t="shared" si="0"/>
        <v>0</v>
      </c>
      <c r="AI18" s="58">
        <f t="shared" si="0"/>
        <v>0</v>
      </c>
      <c r="AJ18" s="58">
        <f t="shared" si="0"/>
        <v>0</v>
      </c>
      <c r="AK18" s="58">
        <f t="shared" si="0"/>
        <v>0</v>
      </c>
      <c r="AL18" s="58">
        <f t="shared" si="0"/>
        <v>0</v>
      </c>
      <c r="AM18" s="58">
        <f t="shared" si="0"/>
        <v>0</v>
      </c>
      <c r="AN18" s="58">
        <f t="shared" si="0"/>
        <v>0</v>
      </c>
      <c r="AO18" s="58">
        <f t="shared" si="0"/>
        <v>0</v>
      </c>
      <c r="AP18" s="58">
        <f t="shared" si="0"/>
        <v>0</v>
      </c>
      <c r="AQ18" s="58">
        <f t="shared" si="0"/>
        <v>0</v>
      </c>
      <c r="AR18" s="58">
        <f t="shared" si="0"/>
        <v>0</v>
      </c>
      <c r="AS18" s="58">
        <f t="shared" si="0"/>
        <v>0</v>
      </c>
      <c r="AT18" s="58">
        <f t="shared" si="0"/>
        <v>0</v>
      </c>
      <c r="AU18" s="58">
        <f t="shared" si="0"/>
        <v>0</v>
      </c>
      <c r="AV18" s="58">
        <f t="shared" si="0"/>
        <v>0</v>
      </c>
      <c r="AW18" s="58">
        <f t="shared" si="0"/>
        <v>0</v>
      </c>
      <c r="AX18" s="60"/>
      <c r="AY18" s="60"/>
      <c r="AZ18" s="60"/>
      <c r="BA18" s="60"/>
      <c r="BB18" s="60"/>
      <c r="BC18" s="60"/>
      <c r="BD18" s="60"/>
    </row>
    <row r="19" spans="1:56" x14ac:dyDescent="0.3">
      <c r="A19" s="215" t="s">
        <v>251</v>
      </c>
      <c r="B19" s="60" t="s">
        <v>171</v>
      </c>
      <c r="C19" s="8"/>
      <c r="D19" s="9" t="s">
        <v>39</v>
      </c>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row>
    <row r="20" spans="1:56" x14ac:dyDescent="0.3">
      <c r="A20" s="215"/>
      <c r="B20" s="60" t="s">
        <v>156</v>
      </c>
      <c r="C20" s="8"/>
      <c r="D20" s="9" t="s">
        <v>39</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row>
    <row r="21" spans="1:56" x14ac:dyDescent="0.3">
      <c r="A21" s="215"/>
      <c r="B21" s="60" t="s">
        <v>193</v>
      </c>
      <c r="C21" s="8"/>
      <c r="D21" s="9" t="s">
        <v>39</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row>
    <row r="22" spans="1:56" x14ac:dyDescent="0.3">
      <c r="A22" s="215"/>
      <c r="B22" s="60" t="s">
        <v>193</v>
      </c>
      <c r="C22" s="8"/>
      <c r="D22" s="9" t="s">
        <v>39</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row>
    <row r="23" spans="1:56" x14ac:dyDescent="0.3">
      <c r="A23" s="215"/>
      <c r="B23" s="60" t="s">
        <v>193</v>
      </c>
      <c r="C23" s="8"/>
      <c r="D23" s="9" t="s">
        <v>39</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row>
    <row r="24" spans="1:56" x14ac:dyDescent="0.3">
      <c r="A24" s="215"/>
      <c r="B24" s="60" t="s">
        <v>193</v>
      </c>
      <c r="C24" s="8"/>
      <c r="D24" s="9" t="s">
        <v>39</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row>
    <row r="25" spans="1:56" x14ac:dyDescent="0.3">
      <c r="A25" s="216"/>
      <c r="B25" s="60" t="s">
        <v>267</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09"/>
      <c r="B26" s="56" t="s">
        <v>92</v>
      </c>
      <c r="C26" s="57" t="s">
        <v>90</v>
      </c>
      <c r="D26" s="56" t="s">
        <v>39</v>
      </c>
      <c r="E26" s="58">
        <f>E18+E25</f>
        <v>-6.6693674999999961E-3</v>
      </c>
      <c r="F26" s="58">
        <f t="shared" ref="F26:BD26" si="2">F18+F25</f>
        <v>0</v>
      </c>
      <c r="G26" s="58">
        <f t="shared" si="2"/>
        <v>0</v>
      </c>
      <c r="H26" s="58">
        <f t="shared" si="2"/>
        <v>0</v>
      </c>
      <c r="I26" s="58">
        <f t="shared" si="2"/>
        <v>0</v>
      </c>
      <c r="J26" s="58">
        <f t="shared" si="2"/>
        <v>0</v>
      </c>
      <c r="K26" s="58">
        <f t="shared" si="2"/>
        <v>0</v>
      </c>
      <c r="L26" s="58">
        <f t="shared" si="2"/>
        <v>0</v>
      </c>
      <c r="M26" s="58">
        <f t="shared" si="2"/>
        <v>0</v>
      </c>
      <c r="N26" s="58">
        <f t="shared" si="2"/>
        <v>0</v>
      </c>
      <c r="O26" s="58">
        <f t="shared" si="2"/>
        <v>0</v>
      </c>
      <c r="P26" s="58">
        <f t="shared" si="2"/>
        <v>0</v>
      </c>
      <c r="Q26" s="58">
        <f t="shared" si="2"/>
        <v>0</v>
      </c>
      <c r="R26" s="58">
        <f t="shared" si="2"/>
        <v>0</v>
      </c>
      <c r="S26" s="58">
        <f t="shared" si="2"/>
        <v>0</v>
      </c>
      <c r="T26" s="58">
        <f t="shared" si="2"/>
        <v>0</v>
      </c>
      <c r="U26" s="58">
        <f t="shared" si="2"/>
        <v>0</v>
      </c>
      <c r="V26" s="58">
        <f t="shared" si="2"/>
        <v>0</v>
      </c>
      <c r="W26" s="58">
        <f t="shared" si="2"/>
        <v>0</v>
      </c>
      <c r="X26" s="58">
        <f t="shared" si="2"/>
        <v>0</v>
      </c>
      <c r="Y26" s="58">
        <f t="shared" si="2"/>
        <v>0</v>
      </c>
      <c r="Z26" s="58">
        <f t="shared" si="2"/>
        <v>0</v>
      </c>
      <c r="AA26" s="58">
        <f t="shared" si="2"/>
        <v>0</v>
      </c>
      <c r="AB26" s="58">
        <f t="shared" si="2"/>
        <v>0</v>
      </c>
      <c r="AC26" s="58">
        <f t="shared" si="2"/>
        <v>0</v>
      </c>
      <c r="AD26" s="58">
        <f t="shared" si="2"/>
        <v>0</v>
      </c>
      <c r="AE26" s="58">
        <f t="shared" si="2"/>
        <v>0</v>
      </c>
      <c r="AF26" s="58">
        <f t="shared" si="2"/>
        <v>0</v>
      </c>
      <c r="AG26" s="58">
        <f t="shared" si="2"/>
        <v>0</v>
      </c>
      <c r="AH26" s="58">
        <f t="shared" si="2"/>
        <v>0</v>
      </c>
      <c r="AI26" s="58">
        <f t="shared" si="2"/>
        <v>0</v>
      </c>
      <c r="AJ26" s="58">
        <f t="shared" si="2"/>
        <v>0</v>
      </c>
      <c r="AK26" s="58">
        <f t="shared" si="2"/>
        <v>0</v>
      </c>
      <c r="AL26" s="58">
        <f t="shared" si="2"/>
        <v>0</v>
      </c>
      <c r="AM26" s="58">
        <f t="shared" si="2"/>
        <v>0</v>
      </c>
      <c r="AN26" s="58">
        <f t="shared" si="2"/>
        <v>0</v>
      </c>
      <c r="AO26" s="58">
        <f t="shared" si="2"/>
        <v>0</v>
      </c>
      <c r="AP26" s="58">
        <f t="shared" si="2"/>
        <v>0</v>
      </c>
      <c r="AQ26" s="58">
        <f t="shared" si="2"/>
        <v>0</v>
      </c>
      <c r="AR26" s="58">
        <f t="shared" si="2"/>
        <v>0</v>
      </c>
      <c r="AS26" s="58">
        <f t="shared" si="2"/>
        <v>0</v>
      </c>
      <c r="AT26" s="58">
        <f t="shared" si="2"/>
        <v>0</v>
      </c>
      <c r="AU26" s="58">
        <f t="shared" si="2"/>
        <v>0</v>
      </c>
      <c r="AV26" s="58">
        <f t="shared" si="2"/>
        <v>0</v>
      </c>
      <c r="AW26" s="58">
        <f t="shared" si="2"/>
        <v>0</v>
      </c>
      <c r="AX26" s="58">
        <f t="shared" si="2"/>
        <v>0</v>
      </c>
      <c r="AY26" s="58">
        <f t="shared" si="2"/>
        <v>0</v>
      </c>
      <c r="AZ26" s="58">
        <f t="shared" si="2"/>
        <v>0</v>
      </c>
      <c r="BA26" s="58">
        <f t="shared" si="2"/>
        <v>0</v>
      </c>
      <c r="BB26" s="58">
        <f t="shared" si="2"/>
        <v>0</v>
      </c>
      <c r="BC26" s="58">
        <f t="shared" si="2"/>
        <v>0</v>
      </c>
      <c r="BD26" s="58">
        <f t="shared" si="2"/>
        <v>0</v>
      </c>
    </row>
    <row r="27" spans="1:56" x14ac:dyDescent="0.3">
      <c r="A27" s="110"/>
      <c r="B27" s="9" t="s">
        <v>13</v>
      </c>
      <c r="C27" s="8" t="s">
        <v>40</v>
      </c>
      <c r="D27" s="9" t="s">
        <v>41</v>
      </c>
      <c r="E27" s="10">
        <v>0.68</v>
      </c>
      <c r="F27" s="10">
        <v>0.68</v>
      </c>
      <c r="G27" s="10">
        <v>0.68</v>
      </c>
      <c r="H27" s="10">
        <v>0.68</v>
      </c>
      <c r="I27" s="10">
        <v>0.68</v>
      </c>
      <c r="J27" s="10">
        <v>0.68</v>
      </c>
      <c r="K27" s="10">
        <v>0.68</v>
      </c>
      <c r="L27" s="10">
        <v>0.68</v>
      </c>
      <c r="M27" s="10">
        <v>0.68</v>
      </c>
      <c r="N27" s="10">
        <v>0.68</v>
      </c>
      <c r="O27" s="10">
        <v>0.68</v>
      </c>
      <c r="P27" s="10">
        <v>0.68</v>
      </c>
      <c r="Q27" s="10">
        <v>0.68</v>
      </c>
      <c r="R27" s="10">
        <v>0.68</v>
      </c>
      <c r="S27" s="10">
        <v>0.68</v>
      </c>
      <c r="T27" s="10">
        <v>0.68</v>
      </c>
      <c r="U27" s="10">
        <v>0.68</v>
      </c>
      <c r="V27" s="10">
        <v>0.68</v>
      </c>
      <c r="W27" s="10">
        <v>0.68</v>
      </c>
      <c r="X27" s="10">
        <v>0.68</v>
      </c>
      <c r="Y27" s="10">
        <v>0.68</v>
      </c>
      <c r="Z27" s="10">
        <v>0.68</v>
      </c>
      <c r="AA27" s="10">
        <v>0.68</v>
      </c>
      <c r="AB27" s="10">
        <v>0.68</v>
      </c>
      <c r="AC27" s="10">
        <v>0.68</v>
      </c>
      <c r="AD27" s="10">
        <v>0.68</v>
      </c>
      <c r="AE27" s="10">
        <v>0.68</v>
      </c>
      <c r="AF27" s="10">
        <v>0.68</v>
      </c>
      <c r="AG27" s="10">
        <v>0.68</v>
      </c>
      <c r="AH27" s="10">
        <v>0.68</v>
      </c>
      <c r="AI27" s="10">
        <v>0.68</v>
      </c>
      <c r="AJ27" s="10">
        <v>0.68</v>
      </c>
      <c r="AK27" s="10">
        <v>0.68</v>
      </c>
      <c r="AL27" s="10">
        <v>0.68</v>
      </c>
      <c r="AM27" s="10">
        <v>0.68</v>
      </c>
      <c r="AN27" s="10">
        <v>0.68</v>
      </c>
      <c r="AO27" s="10">
        <v>0.68</v>
      </c>
      <c r="AP27" s="10">
        <v>0.68</v>
      </c>
      <c r="AQ27" s="10">
        <v>0.68</v>
      </c>
      <c r="AR27" s="10">
        <v>0.68</v>
      </c>
      <c r="AS27" s="10">
        <v>0.68</v>
      </c>
      <c r="AT27" s="10">
        <v>0.68</v>
      </c>
      <c r="AU27" s="10">
        <v>0.68</v>
      </c>
      <c r="AV27" s="10">
        <v>0.68</v>
      </c>
      <c r="AW27" s="10">
        <v>0.68</v>
      </c>
      <c r="AX27" s="11"/>
      <c r="AY27" s="11"/>
      <c r="AZ27" s="11"/>
      <c r="BA27" s="11"/>
      <c r="BB27" s="11"/>
      <c r="BC27" s="11"/>
      <c r="BD27" s="11"/>
    </row>
    <row r="28" spans="1:56" x14ac:dyDescent="0.3">
      <c r="A28" s="110"/>
      <c r="B28" s="9" t="s">
        <v>12</v>
      </c>
      <c r="C28" s="9" t="s">
        <v>42</v>
      </c>
      <c r="D28" s="9" t="s">
        <v>39</v>
      </c>
      <c r="E28" s="34">
        <f>E26*E27</f>
        <v>-4.5351698999999976E-3</v>
      </c>
      <c r="F28" s="34">
        <f t="shared" ref="F28:AW28" si="3">F26*F27</f>
        <v>0</v>
      </c>
      <c r="G28" s="34">
        <f t="shared" si="3"/>
        <v>0</v>
      </c>
      <c r="H28" s="34">
        <f t="shared" si="3"/>
        <v>0</v>
      </c>
      <c r="I28" s="34">
        <f t="shared" si="3"/>
        <v>0</v>
      </c>
      <c r="J28" s="34">
        <f t="shared" si="3"/>
        <v>0</v>
      </c>
      <c r="K28" s="34">
        <f t="shared" si="3"/>
        <v>0</v>
      </c>
      <c r="L28" s="34">
        <f t="shared" si="3"/>
        <v>0</v>
      </c>
      <c r="M28" s="34">
        <f t="shared" si="3"/>
        <v>0</v>
      </c>
      <c r="N28" s="34">
        <f t="shared" si="3"/>
        <v>0</v>
      </c>
      <c r="O28" s="34">
        <f t="shared" si="3"/>
        <v>0</v>
      </c>
      <c r="P28" s="34">
        <f t="shared" si="3"/>
        <v>0</v>
      </c>
      <c r="Q28" s="34">
        <f t="shared" si="3"/>
        <v>0</v>
      </c>
      <c r="R28" s="34">
        <f t="shared" si="3"/>
        <v>0</v>
      </c>
      <c r="S28" s="34">
        <f t="shared" si="3"/>
        <v>0</v>
      </c>
      <c r="T28" s="34">
        <f t="shared" si="3"/>
        <v>0</v>
      </c>
      <c r="U28" s="34">
        <f t="shared" si="3"/>
        <v>0</v>
      </c>
      <c r="V28" s="34">
        <f t="shared" si="3"/>
        <v>0</v>
      </c>
      <c r="W28" s="34">
        <f t="shared" si="3"/>
        <v>0</v>
      </c>
      <c r="X28" s="34">
        <f t="shared" si="3"/>
        <v>0</v>
      </c>
      <c r="Y28" s="34">
        <f t="shared" si="3"/>
        <v>0</v>
      </c>
      <c r="Z28" s="34">
        <f t="shared" si="3"/>
        <v>0</v>
      </c>
      <c r="AA28" s="34">
        <f t="shared" si="3"/>
        <v>0</v>
      </c>
      <c r="AB28" s="34">
        <f t="shared" si="3"/>
        <v>0</v>
      </c>
      <c r="AC28" s="34">
        <f t="shared" si="3"/>
        <v>0</v>
      </c>
      <c r="AD28" s="34">
        <f t="shared" si="3"/>
        <v>0</v>
      </c>
      <c r="AE28" s="34">
        <f t="shared" si="3"/>
        <v>0</v>
      </c>
      <c r="AF28" s="34">
        <f t="shared" si="3"/>
        <v>0</v>
      </c>
      <c r="AG28" s="34">
        <f t="shared" si="3"/>
        <v>0</v>
      </c>
      <c r="AH28" s="34">
        <f t="shared" si="3"/>
        <v>0</v>
      </c>
      <c r="AI28" s="34">
        <f t="shared" si="3"/>
        <v>0</v>
      </c>
      <c r="AJ28" s="34">
        <f t="shared" si="3"/>
        <v>0</v>
      </c>
      <c r="AK28" s="34">
        <f t="shared" si="3"/>
        <v>0</v>
      </c>
      <c r="AL28" s="34">
        <f t="shared" si="3"/>
        <v>0</v>
      </c>
      <c r="AM28" s="34">
        <f t="shared" si="3"/>
        <v>0</v>
      </c>
      <c r="AN28" s="34">
        <f t="shared" si="3"/>
        <v>0</v>
      </c>
      <c r="AO28" s="34">
        <f t="shared" si="3"/>
        <v>0</v>
      </c>
      <c r="AP28" s="34">
        <f t="shared" si="3"/>
        <v>0</v>
      </c>
      <c r="AQ28" s="34">
        <f t="shared" si="3"/>
        <v>0</v>
      </c>
      <c r="AR28" s="34">
        <f t="shared" si="3"/>
        <v>0</v>
      </c>
      <c r="AS28" s="34">
        <f t="shared" si="3"/>
        <v>0</v>
      </c>
      <c r="AT28" s="34">
        <f t="shared" si="3"/>
        <v>0</v>
      </c>
      <c r="AU28" s="34">
        <f t="shared" si="3"/>
        <v>0</v>
      </c>
      <c r="AV28" s="34">
        <f t="shared" si="3"/>
        <v>0</v>
      </c>
      <c r="AW28" s="34">
        <f t="shared" si="3"/>
        <v>0</v>
      </c>
      <c r="AX28" s="34"/>
      <c r="AY28" s="34"/>
      <c r="AZ28" s="34"/>
      <c r="BA28" s="34"/>
      <c r="BB28" s="34"/>
      <c r="BC28" s="34"/>
      <c r="BD28" s="34"/>
    </row>
    <row r="29" spans="1:56" x14ac:dyDescent="0.3">
      <c r="A29" s="110"/>
      <c r="B29" s="9" t="s">
        <v>89</v>
      </c>
      <c r="C29" s="11" t="s">
        <v>43</v>
      </c>
      <c r="D29" s="9" t="s">
        <v>39</v>
      </c>
      <c r="E29" s="34">
        <f>E26-E28</f>
        <v>-2.1341975999999985E-3</v>
      </c>
      <c r="F29" s="34">
        <f t="shared" ref="F29:AW29" si="4">F26-F28</f>
        <v>0</v>
      </c>
      <c r="G29" s="34">
        <f t="shared" si="4"/>
        <v>0</v>
      </c>
      <c r="H29" s="34">
        <f t="shared" si="4"/>
        <v>0</v>
      </c>
      <c r="I29" s="34">
        <f t="shared" si="4"/>
        <v>0</v>
      </c>
      <c r="J29" s="34">
        <f t="shared" si="4"/>
        <v>0</v>
      </c>
      <c r="K29" s="34">
        <f t="shared" si="4"/>
        <v>0</v>
      </c>
      <c r="L29" s="34">
        <f t="shared" si="4"/>
        <v>0</v>
      </c>
      <c r="M29" s="34">
        <f t="shared" si="4"/>
        <v>0</v>
      </c>
      <c r="N29" s="34">
        <f t="shared" si="4"/>
        <v>0</v>
      </c>
      <c r="O29" s="34">
        <f t="shared" si="4"/>
        <v>0</v>
      </c>
      <c r="P29" s="34">
        <f t="shared" si="4"/>
        <v>0</v>
      </c>
      <c r="Q29" s="34">
        <f t="shared" si="4"/>
        <v>0</v>
      </c>
      <c r="R29" s="34">
        <f t="shared" si="4"/>
        <v>0</v>
      </c>
      <c r="S29" s="34">
        <f t="shared" si="4"/>
        <v>0</v>
      </c>
      <c r="T29" s="34">
        <f t="shared" si="4"/>
        <v>0</v>
      </c>
      <c r="U29" s="34">
        <f t="shared" si="4"/>
        <v>0</v>
      </c>
      <c r="V29" s="34">
        <f t="shared" si="4"/>
        <v>0</v>
      </c>
      <c r="W29" s="34">
        <f t="shared" si="4"/>
        <v>0</v>
      </c>
      <c r="X29" s="34">
        <f t="shared" si="4"/>
        <v>0</v>
      </c>
      <c r="Y29" s="34">
        <f t="shared" si="4"/>
        <v>0</v>
      </c>
      <c r="Z29" s="34">
        <f t="shared" si="4"/>
        <v>0</v>
      </c>
      <c r="AA29" s="34">
        <f t="shared" si="4"/>
        <v>0</v>
      </c>
      <c r="AB29" s="34">
        <f t="shared" si="4"/>
        <v>0</v>
      </c>
      <c r="AC29" s="34">
        <f t="shared" si="4"/>
        <v>0</v>
      </c>
      <c r="AD29" s="34">
        <f t="shared" si="4"/>
        <v>0</v>
      </c>
      <c r="AE29" s="34">
        <f t="shared" si="4"/>
        <v>0</v>
      </c>
      <c r="AF29" s="34">
        <f t="shared" si="4"/>
        <v>0</v>
      </c>
      <c r="AG29" s="34">
        <f t="shared" si="4"/>
        <v>0</v>
      </c>
      <c r="AH29" s="34">
        <f t="shared" si="4"/>
        <v>0</v>
      </c>
      <c r="AI29" s="34">
        <f t="shared" si="4"/>
        <v>0</v>
      </c>
      <c r="AJ29" s="34">
        <f t="shared" si="4"/>
        <v>0</v>
      </c>
      <c r="AK29" s="34">
        <f t="shared" si="4"/>
        <v>0</v>
      </c>
      <c r="AL29" s="34">
        <f t="shared" si="4"/>
        <v>0</v>
      </c>
      <c r="AM29" s="34">
        <f t="shared" si="4"/>
        <v>0</v>
      </c>
      <c r="AN29" s="34">
        <f t="shared" si="4"/>
        <v>0</v>
      </c>
      <c r="AO29" s="34">
        <f t="shared" si="4"/>
        <v>0</v>
      </c>
      <c r="AP29" s="34">
        <f t="shared" si="4"/>
        <v>0</v>
      </c>
      <c r="AQ29" s="34">
        <f t="shared" si="4"/>
        <v>0</v>
      </c>
      <c r="AR29" s="34">
        <f t="shared" si="4"/>
        <v>0</v>
      </c>
      <c r="AS29" s="34">
        <f t="shared" si="4"/>
        <v>0</v>
      </c>
      <c r="AT29" s="34">
        <f t="shared" si="4"/>
        <v>0</v>
      </c>
      <c r="AU29" s="34">
        <f t="shared" si="4"/>
        <v>0</v>
      </c>
      <c r="AV29" s="34">
        <f t="shared" si="4"/>
        <v>0</v>
      </c>
      <c r="AW29" s="34">
        <f t="shared" si="4"/>
        <v>0</v>
      </c>
      <c r="AX29" s="34"/>
      <c r="AY29" s="34"/>
      <c r="AZ29" s="34"/>
      <c r="BA29" s="34"/>
      <c r="BB29" s="34"/>
      <c r="BC29" s="34"/>
      <c r="BD29" s="34"/>
    </row>
    <row r="30" spans="1:56" ht="16.5" x14ac:dyDescent="0.35">
      <c r="A30" s="110"/>
      <c r="B30" s="9" t="s">
        <v>1</v>
      </c>
      <c r="C30" s="11" t="s">
        <v>51</v>
      </c>
      <c r="D30" s="9" t="s">
        <v>39</v>
      </c>
      <c r="F30" s="34">
        <f>$E$28/'Fixed data'!$C$7</f>
        <v>-1.0078155333333328E-4</v>
      </c>
      <c r="G30" s="34">
        <f>$E$28/'Fixed data'!$C$7</f>
        <v>-1.0078155333333328E-4</v>
      </c>
      <c r="H30" s="34">
        <f>$E$28/'Fixed data'!$C$7</f>
        <v>-1.0078155333333328E-4</v>
      </c>
      <c r="I30" s="34">
        <f>$E$28/'Fixed data'!$C$7</f>
        <v>-1.0078155333333328E-4</v>
      </c>
      <c r="J30" s="34">
        <f>$E$28/'Fixed data'!$C$7</f>
        <v>-1.0078155333333328E-4</v>
      </c>
      <c r="K30" s="34">
        <f>$E$28/'Fixed data'!$C$7</f>
        <v>-1.0078155333333328E-4</v>
      </c>
      <c r="L30" s="34">
        <f>$E$28/'Fixed data'!$C$7</f>
        <v>-1.0078155333333328E-4</v>
      </c>
      <c r="M30" s="34">
        <f>$E$28/'Fixed data'!$C$7</f>
        <v>-1.0078155333333328E-4</v>
      </c>
      <c r="N30" s="34">
        <f>$E$28/'Fixed data'!$C$7</f>
        <v>-1.0078155333333328E-4</v>
      </c>
      <c r="O30" s="34">
        <f>$E$28/'Fixed data'!$C$7</f>
        <v>-1.0078155333333328E-4</v>
      </c>
      <c r="P30" s="34">
        <f>$E$28/'Fixed data'!$C$7</f>
        <v>-1.0078155333333328E-4</v>
      </c>
      <c r="Q30" s="34">
        <f>$E$28/'Fixed data'!$C$7</f>
        <v>-1.0078155333333328E-4</v>
      </c>
      <c r="R30" s="34">
        <f>$E$28/'Fixed data'!$C$7</f>
        <v>-1.0078155333333328E-4</v>
      </c>
      <c r="S30" s="34">
        <f>$E$28/'Fixed data'!$C$7</f>
        <v>-1.0078155333333328E-4</v>
      </c>
      <c r="T30" s="34">
        <f>$E$28/'Fixed data'!$C$7</f>
        <v>-1.0078155333333328E-4</v>
      </c>
      <c r="U30" s="34">
        <f>$E$28/'Fixed data'!$C$7</f>
        <v>-1.0078155333333328E-4</v>
      </c>
      <c r="V30" s="34">
        <f>$E$28/'Fixed data'!$C$7</f>
        <v>-1.0078155333333328E-4</v>
      </c>
      <c r="W30" s="34">
        <f>$E$28/'Fixed data'!$C$7</f>
        <v>-1.0078155333333328E-4</v>
      </c>
      <c r="X30" s="34">
        <f>$E$28/'Fixed data'!$C$7</f>
        <v>-1.0078155333333328E-4</v>
      </c>
      <c r="Y30" s="34">
        <f>$E$28/'Fixed data'!$C$7</f>
        <v>-1.0078155333333328E-4</v>
      </c>
      <c r="Z30" s="34">
        <f>$E$28/'Fixed data'!$C$7</f>
        <v>-1.0078155333333328E-4</v>
      </c>
      <c r="AA30" s="34">
        <f>$E$28/'Fixed data'!$C$7</f>
        <v>-1.0078155333333328E-4</v>
      </c>
      <c r="AB30" s="34">
        <f>$E$28/'Fixed data'!$C$7</f>
        <v>-1.0078155333333328E-4</v>
      </c>
      <c r="AC30" s="34">
        <f>$E$28/'Fixed data'!$C$7</f>
        <v>-1.0078155333333328E-4</v>
      </c>
      <c r="AD30" s="34">
        <f>$E$28/'Fixed data'!$C$7</f>
        <v>-1.0078155333333328E-4</v>
      </c>
      <c r="AE30" s="34">
        <f>$E$28/'Fixed data'!$C$7</f>
        <v>-1.0078155333333328E-4</v>
      </c>
      <c r="AF30" s="34">
        <f>$E$28/'Fixed data'!$C$7</f>
        <v>-1.0078155333333328E-4</v>
      </c>
      <c r="AG30" s="34">
        <f>$E$28/'Fixed data'!$C$7</f>
        <v>-1.0078155333333328E-4</v>
      </c>
      <c r="AH30" s="34">
        <f>$E$28/'Fixed data'!$C$7</f>
        <v>-1.0078155333333328E-4</v>
      </c>
      <c r="AI30" s="34">
        <f>$E$28/'Fixed data'!$C$7</f>
        <v>-1.0078155333333328E-4</v>
      </c>
      <c r="AJ30" s="34">
        <f>$E$28/'Fixed data'!$C$7</f>
        <v>-1.0078155333333328E-4</v>
      </c>
      <c r="AK30" s="34">
        <f>$E$28/'Fixed data'!$C$7</f>
        <v>-1.0078155333333328E-4</v>
      </c>
      <c r="AL30" s="34">
        <f>$E$28/'Fixed data'!$C$7</f>
        <v>-1.0078155333333328E-4</v>
      </c>
      <c r="AM30" s="34">
        <f>$E$28/'Fixed data'!$C$7</f>
        <v>-1.0078155333333328E-4</v>
      </c>
      <c r="AN30" s="34">
        <f>$E$28/'Fixed data'!$C$7</f>
        <v>-1.0078155333333328E-4</v>
      </c>
      <c r="AO30" s="34">
        <f>$E$28/'Fixed data'!$C$7</f>
        <v>-1.0078155333333328E-4</v>
      </c>
      <c r="AP30" s="34">
        <f>$E$28/'Fixed data'!$C$7</f>
        <v>-1.0078155333333328E-4</v>
      </c>
      <c r="AQ30" s="34">
        <f>$E$28/'Fixed data'!$C$7</f>
        <v>-1.0078155333333328E-4</v>
      </c>
      <c r="AR30" s="34">
        <f>$E$28/'Fixed data'!$C$7</f>
        <v>-1.0078155333333328E-4</v>
      </c>
      <c r="AS30" s="34">
        <f>$E$28/'Fixed data'!$C$7</f>
        <v>-1.0078155333333328E-4</v>
      </c>
      <c r="AT30" s="34">
        <f>$E$28/'Fixed data'!$C$7</f>
        <v>-1.0078155333333328E-4</v>
      </c>
      <c r="AU30" s="34">
        <f>$E$28/'Fixed data'!$C$7</f>
        <v>-1.0078155333333328E-4</v>
      </c>
      <c r="AV30" s="34">
        <f>$E$28/'Fixed data'!$C$7</f>
        <v>-1.0078155333333328E-4</v>
      </c>
      <c r="AW30" s="34">
        <f>$E$28/'Fixed data'!$C$7</f>
        <v>-1.0078155333333328E-4</v>
      </c>
      <c r="AX30" s="34">
        <f>$E$28/'Fixed data'!$C$7</f>
        <v>-1.0078155333333328E-4</v>
      </c>
      <c r="AY30" s="34"/>
      <c r="AZ30" s="34"/>
      <c r="BA30" s="34"/>
      <c r="BB30" s="34"/>
      <c r="BC30" s="34"/>
      <c r="BD30" s="34"/>
    </row>
    <row r="31" spans="1:56" ht="16.5" x14ac:dyDescent="0.35">
      <c r="A31" s="110"/>
      <c r="B31" s="9" t="s">
        <v>2</v>
      </c>
      <c r="C31" s="11" t="s">
        <v>52</v>
      </c>
      <c r="D31" s="9" t="s">
        <v>39</v>
      </c>
      <c r="F31" s="34"/>
      <c r="G31" s="34">
        <f>$F$28/'Fixed data'!$C$7</f>
        <v>0</v>
      </c>
      <c r="H31" s="34">
        <f>$F$28/'Fixed data'!$C$7</f>
        <v>0</v>
      </c>
      <c r="I31" s="34">
        <f>$F$28/'Fixed data'!$C$7</f>
        <v>0</v>
      </c>
      <c r="J31" s="34">
        <f>$F$28/'Fixed data'!$C$7</f>
        <v>0</v>
      </c>
      <c r="K31" s="34">
        <f>$F$28/'Fixed data'!$C$7</f>
        <v>0</v>
      </c>
      <c r="L31" s="34">
        <f>$F$28/'Fixed data'!$C$7</f>
        <v>0</v>
      </c>
      <c r="M31" s="34">
        <f>$F$28/'Fixed data'!$C$7</f>
        <v>0</v>
      </c>
      <c r="N31" s="34">
        <f>$F$28/'Fixed data'!$C$7</f>
        <v>0</v>
      </c>
      <c r="O31" s="34">
        <f>$F$28/'Fixed data'!$C$7</f>
        <v>0</v>
      </c>
      <c r="P31" s="34">
        <f>$F$28/'Fixed data'!$C$7</f>
        <v>0</v>
      </c>
      <c r="Q31" s="34">
        <f>$F$28/'Fixed data'!$C$7</f>
        <v>0</v>
      </c>
      <c r="R31" s="34">
        <f>$F$28/'Fixed data'!$C$7</f>
        <v>0</v>
      </c>
      <c r="S31" s="34">
        <f>$F$28/'Fixed data'!$C$7</f>
        <v>0</v>
      </c>
      <c r="T31" s="34">
        <f>$F$28/'Fixed data'!$C$7</f>
        <v>0</v>
      </c>
      <c r="U31" s="34">
        <f>$F$28/'Fixed data'!$C$7</f>
        <v>0</v>
      </c>
      <c r="V31" s="34">
        <f>$F$28/'Fixed data'!$C$7</f>
        <v>0</v>
      </c>
      <c r="W31" s="34">
        <f>$F$28/'Fixed data'!$C$7</f>
        <v>0</v>
      </c>
      <c r="X31" s="34">
        <f>$F$28/'Fixed data'!$C$7</f>
        <v>0</v>
      </c>
      <c r="Y31" s="34">
        <f>$F$28/'Fixed data'!$C$7</f>
        <v>0</v>
      </c>
      <c r="Z31" s="34">
        <f>$F$28/'Fixed data'!$C$7</f>
        <v>0</v>
      </c>
      <c r="AA31" s="34">
        <f>$F$28/'Fixed data'!$C$7</f>
        <v>0</v>
      </c>
      <c r="AB31" s="34">
        <f>$F$28/'Fixed data'!$C$7</f>
        <v>0</v>
      </c>
      <c r="AC31" s="34">
        <f>$F$28/'Fixed data'!$C$7</f>
        <v>0</v>
      </c>
      <c r="AD31" s="34">
        <f>$F$28/'Fixed data'!$C$7</f>
        <v>0</v>
      </c>
      <c r="AE31" s="34">
        <f>$F$28/'Fixed data'!$C$7</f>
        <v>0</v>
      </c>
      <c r="AF31" s="34">
        <f>$F$28/'Fixed data'!$C$7</f>
        <v>0</v>
      </c>
      <c r="AG31" s="34">
        <f>$F$28/'Fixed data'!$C$7</f>
        <v>0</v>
      </c>
      <c r="AH31" s="34">
        <f>$F$28/'Fixed data'!$C$7</f>
        <v>0</v>
      </c>
      <c r="AI31" s="34">
        <f>$F$28/'Fixed data'!$C$7</f>
        <v>0</v>
      </c>
      <c r="AJ31" s="34">
        <f>$F$28/'Fixed data'!$C$7</f>
        <v>0</v>
      </c>
      <c r="AK31" s="34">
        <f>$F$28/'Fixed data'!$C$7</f>
        <v>0</v>
      </c>
      <c r="AL31" s="34">
        <f>$F$28/'Fixed data'!$C$7</f>
        <v>0</v>
      </c>
      <c r="AM31" s="34">
        <f>$F$28/'Fixed data'!$C$7</f>
        <v>0</v>
      </c>
      <c r="AN31" s="34">
        <f>$F$28/'Fixed data'!$C$7</f>
        <v>0</v>
      </c>
      <c r="AO31" s="34">
        <f>$F$28/'Fixed data'!$C$7</f>
        <v>0</v>
      </c>
      <c r="AP31" s="34">
        <f>$F$28/'Fixed data'!$C$7</f>
        <v>0</v>
      </c>
      <c r="AQ31" s="34">
        <f>$F$28/'Fixed data'!$C$7</f>
        <v>0</v>
      </c>
      <c r="AR31" s="34">
        <f>$F$28/'Fixed data'!$C$7</f>
        <v>0</v>
      </c>
      <c r="AS31" s="34">
        <f>$F$28/'Fixed data'!$C$7</f>
        <v>0</v>
      </c>
      <c r="AT31" s="34">
        <f>$F$28/'Fixed data'!$C$7</f>
        <v>0</v>
      </c>
      <c r="AU31" s="34">
        <f>$F$28/'Fixed data'!$C$7</f>
        <v>0</v>
      </c>
      <c r="AV31" s="34">
        <f>$F$28/'Fixed data'!$C$7</f>
        <v>0</v>
      </c>
      <c r="AW31" s="34">
        <f>$F$28/'Fixed data'!$C$7</f>
        <v>0</v>
      </c>
      <c r="AX31" s="34">
        <f>$F$28/'Fixed data'!$C$7</f>
        <v>0</v>
      </c>
      <c r="AY31" s="34">
        <f>$F$28/'Fixed data'!$C$7</f>
        <v>0</v>
      </c>
      <c r="AZ31" s="34"/>
      <c r="BA31" s="34"/>
      <c r="BB31" s="34"/>
      <c r="BC31" s="34"/>
      <c r="BD31" s="34"/>
    </row>
    <row r="32" spans="1:56" ht="16.5" x14ac:dyDescent="0.35">
      <c r="A32" s="110"/>
      <c r="B32" s="9" t="s">
        <v>3</v>
      </c>
      <c r="C32" s="11" t="s">
        <v>53</v>
      </c>
      <c r="D32" s="9" t="s">
        <v>39</v>
      </c>
      <c r="F32" s="34"/>
      <c r="G32" s="34"/>
      <c r="H32" s="34">
        <f>$G$28/'Fixed data'!$C$7</f>
        <v>0</v>
      </c>
      <c r="I32" s="34">
        <f>$G$28/'Fixed data'!$C$7</f>
        <v>0</v>
      </c>
      <c r="J32" s="34">
        <f>$G$28/'Fixed data'!$C$7</f>
        <v>0</v>
      </c>
      <c r="K32" s="34">
        <f>$G$28/'Fixed data'!$C$7</f>
        <v>0</v>
      </c>
      <c r="L32" s="34">
        <f>$G$28/'Fixed data'!$C$7</f>
        <v>0</v>
      </c>
      <c r="M32" s="34">
        <f>$G$28/'Fixed data'!$C$7</f>
        <v>0</v>
      </c>
      <c r="N32" s="34">
        <f>$G$28/'Fixed data'!$C$7</f>
        <v>0</v>
      </c>
      <c r="O32" s="34">
        <f>$G$28/'Fixed data'!$C$7</f>
        <v>0</v>
      </c>
      <c r="P32" s="34">
        <f>$G$28/'Fixed data'!$C$7</f>
        <v>0</v>
      </c>
      <c r="Q32" s="34">
        <f>$G$28/'Fixed data'!$C$7</f>
        <v>0</v>
      </c>
      <c r="R32" s="34">
        <f>$G$28/'Fixed data'!$C$7</f>
        <v>0</v>
      </c>
      <c r="S32" s="34">
        <f>$G$28/'Fixed data'!$C$7</f>
        <v>0</v>
      </c>
      <c r="T32" s="34">
        <f>$G$28/'Fixed data'!$C$7</f>
        <v>0</v>
      </c>
      <c r="U32" s="34">
        <f>$G$28/'Fixed data'!$C$7</f>
        <v>0</v>
      </c>
      <c r="V32" s="34">
        <f>$G$28/'Fixed data'!$C$7</f>
        <v>0</v>
      </c>
      <c r="W32" s="34">
        <f>$G$28/'Fixed data'!$C$7</f>
        <v>0</v>
      </c>
      <c r="X32" s="34">
        <f>$G$28/'Fixed data'!$C$7</f>
        <v>0</v>
      </c>
      <c r="Y32" s="34">
        <f>$G$28/'Fixed data'!$C$7</f>
        <v>0</v>
      </c>
      <c r="Z32" s="34">
        <f>$G$28/'Fixed data'!$C$7</f>
        <v>0</v>
      </c>
      <c r="AA32" s="34">
        <f>$G$28/'Fixed data'!$C$7</f>
        <v>0</v>
      </c>
      <c r="AB32" s="34">
        <f>$G$28/'Fixed data'!$C$7</f>
        <v>0</v>
      </c>
      <c r="AC32" s="34">
        <f>$G$28/'Fixed data'!$C$7</f>
        <v>0</v>
      </c>
      <c r="AD32" s="34">
        <f>$G$28/'Fixed data'!$C$7</f>
        <v>0</v>
      </c>
      <c r="AE32" s="34">
        <f>$G$28/'Fixed data'!$C$7</f>
        <v>0</v>
      </c>
      <c r="AF32" s="34">
        <f>$G$28/'Fixed data'!$C$7</f>
        <v>0</v>
      </c>
      <c r="AG32" s="34">
        <f>$G$28/'Fixed data'!$C$7</f>
        <v>0</v>
      </c>
      <c r="AH32" s="34">
        <f>$G$28/'Fixed data'!$C$7</f>
        <v>0</v>
      </c>
      <c r="AI32" s="34">
        <f>$G$28/'Fixed data'!$C$7</f>
        <v>0</v>
      </c>
      <c r="AJ32" s="34">
        <f>$G$28/'Fixed data'!$C$7</f>
        <v>0</v>
      </c>
      <c r="AK32" s="34">
        <f>$G$28/'Fixed data'!$C$7</f>
        <v>0</v>
      </c>
      <c r="AL32" s="34">
        <f>$G$28/'Fixed data'!$C$7</f>
        <v>0</v>
      </c>
      <c r="AM32" s="34">
        <f>$G$28/'Fixed data'!$C$7</f>
        <v>0</v>
      </c>
      <c r="AN32" s="34">
        <f>$G$28/'Fixed data'!$C$7</f>
        <v>0</v>
      </c>
      <c r="AO32" s="34">
        <f>$G$28/'Fixed data'!$C$7</f>
        <v>0</v>
      </c>
      <c r="AP32" s="34">
        <f>$G$28/'Fixed data'!$C$7</f>
        <v>0</v>
      </c>
      <c r="AQ32" s="34">
        <f>$G$28/'Fixed data'!$C$7</f>
        <v>0</v>
      </c>
      <c r="AR32" s="34">
        <f>$G$28/'Fixed data'!$C$7</f>
        <v>0</v>
      </c>
      <c r="AS32" s="34">
        <f>$G$28/'Fixed data'!$C$7</f>
        <v>0</v>
      </c>
      <c r="AT32" s="34">
        <f>$G$28/'Fixed data'!$C$7</f>
        <v>0</v>
      </c>
      <c r="AU32" s="34">
        <f>$G$28/'Fixed data'!$C$7</f>
        <v>0</v>
      </c>
      <c r="AV32" s="34">
        <f>$G$28/'Fixed data'!$C$7</f>
        <v>0</v>
      </c>
      <c r="AW32" s="34">
        <f>$G$28/'Fixed data'!$C$7</f>
        <v>0</v>
      </c>
      <c r="AX32" s="34">
        <f>$G$28/'Fixed data'!$C$7</f>
        <v>0</v>
      </c>
      <c r="AY32" s="34">
        <f>$G$28/'Fixed data'!$C$7</f>
        <v>0</v>
      </c>
      <c r="AZ32" s="34">
        <f>$G$28/'Fixed data'!$C$7</f>
        <v>0</v>
      </c>
      <c r="BA32" s="34"/>
      <c r="BB32" s="34"/>
      <c r="BC32" s="34"/>
      <c r="BD32" s="34"/>
    </row>
    <row r="33" spans="1:57" ht="16.5" hidden="1" customHeight="1" outlineLevel="1" x14ac:dyDescent="0.35">
      <c r="A33" s="110"/>
      <c r="B33" s="9" t="s">
        <v>4</v>
      </c>
      <c r="C33" s="11" t="s">
        <v>54</v>
      </c>
      <c r="D33" s="9" t="s">
        <v>39</v>
      </c>
      <c r="F33" s="34"/>
      <c r="G33" s="34"/>
      <c r="H33" s="34"/>
      <c r="I33" s="34">
        <f>$H$28/'Fixed data'!$C$7</f>
        <v>0</v>
      </c>
      <c r="J33" s="34">
        <f>$H$28/'Fixed data'!$C$7</f>
        <v>0</v>
      </c>
      <c r="K33" s="34">
        <f>$H$28/'Fixed data'!$C$7</f>
        <v>0</v>
      </c>
      <c r="L33" s="34">
        <f>$H$28/'Fixed data'!$C$7</f>
        <v>0</v>
      </c>
      <c r="M33" s="34">
        <f>$H$28/'Fixed data'!$C$7</f>
        <v>0</v>
      </c>
      <c r="N33" s="34">
        <f>$H$28/'Fixed data'!$C$7</f>
        <v>0</v>
      </c>
      <c r="O33" s="34">
        <f>$H$28/'Fixed data'!$C$7</f>
        <v>0</v>
      </c>
      <c r="P33" s="34">
        <f>$H$28/'Fixed data'!$C$7</f>
        <v>0</v>
      </c>
      <c r="Q33" s="34">
        <f>$H$28/'Fixed data'!$C$7</f>
        <v>0</v>
      </c>
      <c r="R33" s="34">
        <f>$H$28/'Fixed data'!$C$7</f>
        <v>0</v>
      </c>
      <c r="S33" s="34">
        <f>$H$28/'Fixed data'!$C$7</f>
        <v>0</v>
      </c>
      <c r="T33" s="34">
        <f>$H$28/'Fixed data'!$C$7</f>
        <v>0</v>
      </c>
      <c r="U33" s="34">
        <f>$H$28/'Fixed data'!$C$7</f>
        <v>0</v>
      </c>
      <c r="V33" s="34">
        <f>$H$28/'Fixed data'!$C$7</f>
        <v>0</v>
      </c>
      <c r="W33" s="34">
        <f>$H$28/'Fixed data'!$C$7</f>
        <v>0</v>
      </c>
      <c r="X33" s="34">
        <f>$H$28/'Fixed data'!$C$7</f>
        <v>0</v>
      </c>
      <c r="Y33" s="34">
        <f>$H$28/'Fixed data'!$C$7</f>
        <v>0</v>
      </c>
      <c r="Z33" s="34">
        <f>$H$28/'Fixed data'!$C$7</f>
        <v>0</v>
      </c>
      <c r="AA33" s="34">
        <f>$H$28/'Fixed data'!$C$7</f>
        <v>0</v>
      </c>
      <c r="AB33" s="34">
        <f>$H$28/'Fixed data'!$C$7</f>
        <v>0</v>
      </c>
      <c r="AC33" s="34">
        <f>$H$28/'Fixed data'!$C$7</f>
        <v>0</v>
      </c>
      <c r="AD33" s="34">
        <f>$H$28/'Fixed data'!$C$7</f>
        <v>0</v>
      </c>
      <c r="AE33" s="34">
        <f>$H$28/'Fixed data'!$C$7</f>
        <v>0</v>
      </c>
      <c r="AF33" s="34">
        <f>$H$28/'Fixed data'!$C$7</f>
        <v>0</v>
      </c>
      <c r="AG33" s="34">
        <f>$H$28/'Fixed data'!$C$7</f>
        <v>0</v>
      </c>
      <c r="AH33" s="34">
        <f>$H$28/'Fixed data'!$C$7</f>
        <v>0</v>
      </c>
      <c r="AI33" s="34">
        <f>$H$28/'Fixed data'!$C$7</f>
        <v>0</v>
      </c>
      <c r="AJ33" s="34">
        <f>$H$28/'Fixed data'!$C$7</f>
        <v>0</v>
      </c>
      <c r="AK33" s="34">
        <f>$H$28/'Fixed data'!$C$7</f>
        <v>0</v>
      </c>
      <c r="AL33" s="34">
        <f>$H$28/'Fixed data'!$C$7</f>
        <v>0</v>
      </c>
      <c r="AM33" s="34">
        <f>$H$28/'Fixed data'!$C$7</f>
        <v>0</v>
      </c>
      <c r="AN33" s="34">
        <f>$H$28/'Fixed data'!$C$7</f>
        <v>0</v>
      </c>
      <c r="AO33" s="34">
        <f>$H$28/'Fixed data'!$C$7</f>
        <v>0</v>
      </c>
      <c r="AP33" s="34">
        <f>$H$28/'Fixed data'!$C$7</f>
        <v>0</v>
      </c>
      <c r="AQ33" s="34">
        <f>$H$28/'Fixed data'!$C$7</f>
        <v>0</v>
      </c>
      <c r="AR33" s="34">
        <f>$H$28/'Fixed data'!$C$7</f>
        <v>0</v>
      </c>
      <c r="AS33" s="34">
        <f>$H$28/'Fixed data'!$C$7</f>
        <v>0</v>
      </c>
      <c r="AT33" s="34">
        <f>$H$28/'Fixed data'!$C$7</f>
        <v>0</v>
      </c>
      <c r="AU33" s="34">
        <f>$H$28/'Fixed data'!$C$7</f>
        <v>0</v>
      </c>
      <c r="AV33" s="34">
        <f>$H$28/'Fixed data'!$C$7</f>
        <v>0</v>
      </c>
      <c r="AW33" s="34">
        <f>$H$28/'Fixed data'!$C$7</f>
        <v>0</v>
      </c>
      <c r="AX33" s="34">
        <f>$H$28/'Fixed data'!$C$7</f>
        <v>0</v>
      </c>
      <c r="AY33" s="34">
        <f>$H$28/'Fixed data'!$C$7</f>
        <v>0</v>
      </c>
      <c r="AZ33" s="34">
        <f>$H$28/'Fixed data'!$C$7</f>
        <v>0</v>
      </c>
      <c r="BA33" s="34">
        <f>$H$28/'Fixed data'!$C$7</f>
        <v>0</v>
      </c>
      <c r="BB33" s="34"/>
      <c r="BC33" s="34"/>
      <c r="BD33" s="34"/>
    </row>
    <row r="34" spans="1:57" ht="16.5" hidden="1" customHeight="1" outlineLevel="1" x14ac:dyDescent="0.35">
      <c r="A34" s="110"/>
      <c r="B34" s="9" t="s">
        <v>5</v>
      </c>
      <c r="C34" s="11" t="s">
        <v>55</v>
      </c>
      <c r="D34" s="9" t="s">
        <v>39</v>
      </c>
      <c r="F34" s="34"/>
      <c r="G34" s="34"/>
      <c r="H34" s="34"/>
      <c r="I34" s="34"/>
      <c r="J34" s="34">
        <f>$I$28/'Fixed data'!$C$7</f>
        <v>0</v>
      </c>
      <c r="K34" s="34">
        <f>$I$28/'Fixed data'!$C$7</f>
        <v>0</v>
      </c>
      <c r="L34" s="34">
        <f>$I$28/'Fixed data'!$C$7</f>
        <v>0</v>
      </c>
      <c r="M34" s="34">
        <f>$I$28/'Fixed data'!$C$7</f>
        <v>0</v>
      </c>
      <c r="N34" s="34">
        <f>$I$28/'Fixed data'!$C$7</f>
        <v>0</v>
      </c>
      <c r="O34" s="34">
        <f>$I$28/'Fixed data'!$C$7</f>
        <v>0</v>
      </c>
      <c r="P34" s="34">
        <f>$I$28/'Fixed data'!$C$7</f>
        <v>0</v>
      </c>
      <c r="Q34" s="34">
        <f>$I$28/'Fixed data'!$C$7</f>
        <v>0</v>
      </c>
      <c r="R34" s="34">
        <f>$I$28/'Fixed data'!$C$7</f>
        <v>0</v>
      </c>
      <c r="S34" s="34">
        <f>$I$28/'Fixed data'!$C$7</f>
        <v>0</v>
      </c>
      <c r="T34" s="34">
        <f>$I$28/'Fixed data'!$C$7</f>
        <v>0</v>
      </c>
      <c r="U34" s="34">
        <f>$I$28/'Fixed data'!$C$7</f>
        <v>0</v>
      </c>
      <c r="V34" s="34">
        <f>$I$28/'Fixed data'!$C$7</f>
        <v>0</v>
      </c>
      <c r="W34" s="34">
        <f>$I$28/'Fixed data'!$C$7</f>
        <v>0</v>
      </c>
      <c r="X34" s="34">
        <f>$I$28/'Fixed data'!$C$7</f>
        <v>0</v>
      </c>
      <c r="Y34" s="34">
        <f>$I$28/'Fixed data'!$C$7</f>
        <v>0</v>
      </c>
      <c r="Z34" s="34">
        <f>$I$28/'Fixed data'!$C$7</f>
        <v>0</v>
      </c>
      <c r="AA34" s="34">
        <f>$I$28/'Fixed data'!$C$7</f>
        <v>0</v>
      </c>
      <c r="AB34" s="34">
        <f>$I$28/'Fixed data'!$C$7</f>
        <v>0</v>
      </c>
      <c r="AC34" s="34">
        <f>$I$28/'Fixed data'!$C$7</f>
        <v>0</v>
      </c>
      <c r="AD34" s="34">
        <f>$I$28/'Fixed data'!$C$7</f>
        <v>0</v>
      </c>
      <c r="AE34" s="34">
        <f>$I$28/'Fixed data'!$C$7</f>
        <v>0</v>
      </c>
      <c r="AF34" s="34">
        <f>$I$28/'Fixed data'!$C$7</f>
        <v>0</v>
      </c>
      <c r="AG34" s="34">
        <f>$I$28/'Fixed data'!$C$7</f>
        <v>0</v>
      </c>
      <c r="AH34" s="34">
        <f>$I$28/'Fixed data'!$C$7</f>
        <v>0</v>
      </c>
      <c r="AI34" s="34">
        <f>$I$28/'Fixed data'!$C$7</f>
        <v>0</v>
      </c>
      <c r="AJ34" s="34">
        <f>$I$28/'Fixed data'!$C$7</f>
        <v>0</v>
      </c>
      <c r="AK34" s="34">
        <f>$I$28/'Fixed data'!$C$7</f>
        <v>0</v>
      </c>
      <c r="AL34" s="34">
        <f>$I$28/'Fixed data'!$C$7</f>
        <v>0</v>
      </c>
      <c r="AM34" s="34">
        <f>$I$28/'Fixed data'!$C$7</f>
        <v>0</v>
      </c>
      <c r="AN34" s="34">
        <f>$I$28/'Fixed data'!$C$7</f>
        <v>0</v>
      </c>
      <c r="AO34" s="34">
        <f>$I$28/'Fixed data'!$C$7</f>
        <v>0</v>
      </c>
      <c r="AP34" s="34">
        <f>$I$28/'Fixed data'!$C$7</f>
        <v>0</v>
      </c>
      <c r="AQ34" s="34">
        <f>$I$28/'Fixed data'!$C$7</f>
        <v>0</v>
      </c>
      <c r="AR34" s="34">
        <f>$I$28/'Fixed data'!$C$7</f>
        <v>0</v>
      </c>
      <c r="AS34" s="34">
        <f>$I$28/'Fixed data'!$C$7</f>
        <v>0</v>
      </c>
      <c r="AT34" s="34">
        <f>$I$28/'Fixed data'!$C$7</f>
        <v>0</v>
      </c>
      <c r="AU34" s="34">
        <f>$I$28/'Fixed data'!$C$7</f>
        <v>0</v>
      </c>
      <c r="AV34" s="34">
        <f>$I$28/'Fixed data'!$C$7</f>
        <v>0</v>
      </c>
      <c r="AW34" s="34">
        <f>$I$28/'Fixed data'!$C$7</f>
        <v>0</v>
      </c>
      <c r="AX34" s="34">
        <f>$I$28/'Fixed data'!$C$7</f>
        <v>0</v>
      </c>
      <c r="AY34" s="34">
        <f>$I$28/'Fixed data'!$C$7</f>
        <v>0</v>
      </c>
      <c r="AZ34" s="34">
        <f>$I$28/'Fixed data'!$C$7</f>
        <v>0</v>
      </c>
      <c r="BA34" s="34">
        <f>$I$28/'Fixed data'!$C$7</f>
        <v>0</v>
      </c>
      <c r="BB34" s="34">
        <f>$I$28/'Fixed data'!$C$7</f>
        <v>0</v>
      </c>
      <c r="BC34" s="34"/>
      <c r="BD34" s="34"/>
    </row>
    <row r="35" spans="1:57" ht="16.5" hidden="1" customHeight="1" outlineLevel="1" x14ac:dyDescent="0.35">
      <c r="A35" s="110"/>
      <c r="B35" s="9" t="s">
        <v>6</v>
      </c>
      <c r="C35" s="11" t="s">
        <v>56</v>
      </c>
      <c r="D35" s="9" t="s">
        <v>39</v>
      </c>
      <c r="F35" s="34"/>
      <c r="G35" s="34"/>
      <c r="H35" s="34"/>
      <c r="I35" s="34"/>
      <c r="J35" s="34"/>
      <c r="K35" s="34">
        <f>$J$28/'Fixed data'!$C$7</f>
        <v>0</v>
      </c>
      <c r="L35" s="34">
        <f>$J$28/'Fixed data'!$C$7</f>
        <v>0</v>
      </c>
      <c r="M35" s="34">
        <f>$J$28/'Fixed data'!$C$7</f>
        <v>0</v>
      </c>
      <c r="N35" s="34">
        <f>$J$28/'Fixed data'!$C$7</f>
        <v>0</v>
      </c>
      <c r="O35" s="34">
        <f>$J$28/'Fixed data'!$C$7</f>
        <v>0</v>
      </c>
      <c r="P35" s="34">
        <f>$J$28/'Fixed data'!$C$7</f>
        <v>0</v>
      </c>
      <c r="Q35" s="34">
        <f>$J$28/'Fixed data'!$C$7</f>
        <v>0</v>
      </c>
      <c r="R35" s="34">
        <f>$J$28/'Fixed data'!$C$7</f>
        <v>0</v>
      </c>
      <c r="S35" s="34">
        <f>$J$28/'Fixed data'!$C$7</f>
        <v>0</v>
      </c>
      <c r="T35" s="34">
        <f>$J$28/'Fixed data'!$C$7</f>
        <v>0</v>
      </c>
      <c r="U35" s="34">
        <f>$J$28/'Fixed data'!$C$7</f>
        <v>0</v>
      </c>
      <c r="V35" s="34">
        <f>$J$28/'Fixed data'!$C$7</f>
        <v>0</v>
      </c>
      <c r="W35" s="34">
        <f>$J$28/'Fixed data'!$C$7</f>
        <v>0</v>
      </c>
      <c r="X35" s="34">
        <f>$J$28/'Fixed data'!$C$7</f>
        <v>0</v>
      </c>
      <c r="Y35" s="34">
        <f>$J$28/'Fixed data'!$C$7</f>
        <v>0</v>
      </c>
      <c r="Z35" s="34">
        <f>$J$28/'Fixed data'!$C$7</f>
        <v>0</v>
      </c>
      <c r="AA35" s="34">
        <f>$J$28/'Fixed data'!$C$7</f>
        <v>0</v>
      </c>
      <c r="AB35" s="34">
        <f>$J$28/'Fixed data'!$C$7</f>
        <v>0</v>
      </c>
      <c r="AC35" s="34">
        <f>$J$28/'Fixed data'!$C$7</f>
        <v>0</v>
      </c>
      <c r="AD35" s="34">
        <f>$J$28/'Fixed data'!$C$7</f>
        <v>0</v>
      </c>
      <c r="AE35" s="34">
        <f>$J$28/'Fixed data'!$C$7</f>
        <v>0</v>
      </c>
      <c r="AF35" s="34">
        <f>$J$28/'Fixed data'!$C$7</f>
        <v>0</v>
      </c>
      <c r="AG35" s="34">
        <f>$J$28/'Fixed data'!$C$7</f>
        <v>0</v>
      </c>
      <c r="AH35" s="34">
        <f>$J$28/'Fixed data'!$C$7</f>
        <v>0</v>
      </c>
      <c r="AI35" s="34">
        <f>$J$28/'Fixed data'!$C$7</f>
        <v>0</v>
      </c>
      <c r="AJ35" s="34">
        <f>$J$28/'Fixed data'!$C$7</f>
        <v>0</v>
      </c>
      <c r="AK35" s="34">
        <f>$J$28/'Fixed data'!$C$7</f>
        <v>0</v>
      </c>
      <c r="AL35" s="34">
        <f>$J$28/'Fixed data'!$C$7</f>
        <v>0</v>
      </c>
      <c r="AM35" s="34">
        <f>$J$28/'Fixed data'!$C$7</f>
        <v>0</v>
      </c>
      <c r="AN35" s="34">
        <f>$J$28/'Fixed data'!$C$7</f>
        <v>0</v>
      </c>
      <c r="AO35" s="34">
        <f>$J$28/'Fixed data'!$C$7</f>
        <v>0</v>
      </c>
      <c r="AP35" s="34">
        <f>$J$28/'Fixed data'!$C$7</f>
        <v>0</v>
      </c>
      <c r="AQ35" s="34">
        <f>$J$28/'Fixed data'!$C$7</f>
        <v>0</v>
      </c>
      <c r="AR35" s="34">
        <f>$J$28/'Fixed data'!$C$7</f>
        <v>0</v>
      </c>
      <c r="AS35" s="34">
        <f>$J$28/'Fixed data'!$C$7</f>
        <v>0</v>
      </c>
      <c r="AT35" s="34">
        <f>$J$28/'Fixed data'!$C$7</f>
        <v>0</v>
      </c>
      <c r="AU35" s="34">
        <f>$J$28/'Fixed data'!$C$7</f>
        <v>0</v>
      </c>
      <c r="AV35" s="34">
        <f>$J$28/'Fixed data'!$C$7</f>
        <v>0</v>
      </c>
      <c r="AW35" s="34">
        <f>$J$28/'Fixed data'!$C$7</f>
        <v>0</v>
      </c>
      <c r="AX35" s="34">
        <f>$J$28/'Fixed data'!$C$7</f>
        <v>0</v>
      </c>
      <c r="AY35" s="34">
        <f>$J$28/'Fixed data'!$C$7</f>
        <v>0</v>
      </c>
      <c r="AZ35" s="34">
        <f>$J$28/'Fixed data'!$C$7</f>
        <v>0</v>
      </c>
      <c r="BA35" s="34">
        <f>$J$28/'Fixed data'!$C$7</f>
        <v>0</v>
      </c>
      <c r="BB35" s="34">
        <f>$J$28/'Fixed data'!$C$7</f>
        <v>0</v>
      </c>
      <c r="BC35" s="34">
        <f>$J$28/'Fixed data'!$C$7</f>
        <v>0</v>
      </c>
      <c r="BD35" s="34"/>
    </row>
    <row r="36" spans="1:57" ht="16.5" hidden="1" customHeight="1" outlineLevel="1" x14ac:dyDescent="0.35">
      <c r="A36" s="110"/>
      <c r="B36" s="9" t="s">
        <v>31</v>
      </c>
      <c r="C36" s="11" t="s">
        <v>57</v>
      </c>
      <c r="D36" s="9" t="s">
        <v>39</v>
      </c>
      <c r="F36" s="34"/>
      <c r="G36" s="34"/>
      <c r="H36" s="34"/>
      <c r="I36" s="34"/>
      <c r="J36" s="34"/>
      <c r="K36" s="34"/>
      <c r="L36" s="34">
        <f>$K$28/'Fixed data'!$C$7</f>
        <v>0</v>
      </c>
      <c r="M36" s="34">
        <f>$K$28/'Fixed data'!$C$7</f>
        <v>0</v>
      </c>
      <c r="N36" s="34">
        <f>$K$28/'Fixed data'!$C$7</f>
        <v>0</v>
      </c>
      <c r="O36" s="34">
        <f>$K$28/'Fixed data'!$C$7</f>
        <v>0</v>
      </c>
      <c r="P36" s="34">
        <f>$K$28/'Fixed data'!$C$7</f>
        <v>0</v>
      </c>
      <c r="Q36" s="34">
        <f>$K$28/'Fixed data'!$C$7</f>
        <v>0</v>
      </c>
      <c r="R36" s="34">
        <f>$K$28/'Fixed data'!$C$7</f>
        <v>0</v>
      </c>
      <c r="S36" s="34">
        <f>$K$28/'Fixed data'!$C$7</f>
        <v>0</v>
      </c>
      <c r="T36" s="34">
        <f>$K$28/'Fixed data'!$C$7</f>
        <v>0</v>
      </c>
      <c r="U36" s="34">
        <f>$K$28/'Fixed data'!$C$7</f>
        <v>0</v>
      </c>
      <c r="V36" s="34">
        <f>$K$28/'Fixed data'!$C$7</f>
        <v>0</v>
      </c>
      <c r="W36" s="34">
        <f>$K$28/'Fixed data'!$C$7</f>
        <v>0</v>
      </c>
      <c r="X36" s="34">
        <f>$K$28/'Fixed data'!$C$7</f>
        <v>0</v>
      </c>
      <c r="Y36" s="34">
        <f>$K$28/'Fixed data'!$C$7</f>
        <v>0</v>
      </c>
      <c r="Z36" s="34">
        <f>$K$28/'Fixed data'!$C$7</f>
        <v>0</v>
      </c>
      <c r="AA36" s="34">
        <f>$K$28/'Fixed data'!$C$7</f>
        <v>0</v>
      </c>
      <c r="AB36" s="34">
        <f>$K$28/'Fixed data'!$C$7</f>
        <v>0</v>
      </c>
      <c r="AC36" s="34">
        <f>$K$28/'Fixed data'!$C$7</f>
        <v>0</v>
      </c>
      <c r="AD36" s="34">
        <f>$K$28/'Fixed data'!$C$7</f>
        <v>0</v>
      </c>
      <c r="AE36" s="34">
        <f>$K$28/'Fixed data'!$C$7</f>
        <v>0</v>
      </c>
      <c r="AF36" s="34">
        <f>$K$28/'Fixed data'!$C$7</f>
        <v>0</v>
      </c>
      <c r="AG36" s="34">
        <f>$K$28/'Fixed data'!$C$7</f>
        <v>0</v>
      </c>
      <c r="AH36" s="34">
        <f>$K$28/'Fixed data'!$C$7</f>
        <v>0</v>
      </c>
      <c r="AI36" s="34">
        <f>$K$28/'Fixed data'!$C$7</f>
        <v>0</v>
      </c>
      <c r="AJ36" s="34">
        <f>$K$28/'Fixed data'!$C$7</f>
        <v>0</v>
      </c>
      <c r="AK36" s="34">
        <f>$K$28/'Fixed data'!$C$7</f>
        <v>0</v>
      </c>
      <c r="AL36" s="34">
        <f>$K$28/'Fixed data'!$C$7</f>
        <v>0</v>
      </c>
      <c r="AM36" s="34">
        <f>$K$28/'Fixed data'!$C$7</f>
        <v>0</v>
      </c>
      <c r="AN36" s="34">
        <f>$K$28/'Fixed data'!$C$7</f>
        <v>0</v>
      </c>
      <c r="AO36" s="34">
        <f>$K$28/'Fixed data'!$C$7</f>
        <v>0</v>
      </c>
      <c r="AP36" s="34">
        <f>$K$28/'Fixed data'!$C$7</f>
        <v>0</v>
      </c>
      <c r="AQ36" s="34">
        <f>$K$28/'Fixed data'!$C$7</f>
        <v>0</v>
      </c>
      <c r="AR36" s="34">
        <f>$K$28/'Fixed data'!$C$7</f>
        <v>0</v>
      </c>
      <c r="AS36" s="34">
        <f>$K$28/'Fixed data'!$C$7</f>
        <v>0</v>
      </c>
      <c r="AT36" s="34">
        <f>$K$28/'Fixed data'!$C$7</f>
        <v>0</v>
      </c>
      <c r="AU36" s="34">
        <f>$K$28/'Fixed data'!$C$7</f>
        <v>0</v>
      </c>
      <c r="AV36" s="34">
        <f>$K$28/'Fixed data'!$C$7</f>
        <v>0</v>
      </c>
      <c r="AW36" s="34">
        <f>$K$28/'Fixed data'!$C$7</f>
        <v>0</v>
      </c>
      <c r="AX36" s="34">
        <f>$K$28/'Fixed data'!$C$7</f>
        <v>0</v>
      </c>
      <c r="AY36" s="34">
        <f>$K$28/'Fixed data'!$C$7</f>
        <v>0</v>
      </c>
      <c r="AZ36" s="34">
        <f>$K$28/'Fixed data'!$C$7</f>
        <v>0</v>
      </c>
      <c r="BA36" s="34">
        <f>$K$28/'Fixed data'!$C$7</f>
        <v>0</v>
      </c>
      <c r="BB36" s="34">
        <f>$K$28/'Fixed data'!$C$7</f>
        <v>0</v>
      </c>
      <c r="BC36" s="34">
        <f>$K$28/'Fixed data'!$C$7</f>
        <v>0</v>
      </c>
      <c r="BD36" s="34">
        <f>$K$28/'Fixed data'!$C$7</f>
        <v>0</v>
      </c>
    </row>
    <row r="37" spans="1:57" ht="16.5" hidden="1" customHeight="1" outlineLevel="1" x14ac:dyDescent="0.35">
      <c r="A37" s="110"/>
      <c r="B37" s="9" t="s">
        <v>32</v>
      </c>
      <c r="C37" s="11" t="s">
        <v>58</v>
      </c>
      <c r="D37" s="9" t="s">
        <v>39</v>
      </c>
      <c r="F37" s="34"/>
      <c r="G37" s="34"/>
      <c r="H37" s="34"/>
      <c r="I37" s="34"/>
      <c r="J37" s="34"/>
      <c r="K37" s="34"/>
      <c r="L37" s="34"/>
      <c r="M37" s="34">
        <f>$L$28/'Fixed data'!$C$7</f>
        <v>0</v>
      </c>
      <c r="N37" s="34">
        <f>$L$28/'Fixed data'!$C$7</f>
        <v>0</v>
      </c>
      <c r="O37" s="34">
        <f>$L$28/'Fixed data'!$C$7</f>
        <v>0</v>
      </c>
      <c r="P37" s="34">
        <f>$L$28/'Fixed data'!$C$7</f>
        <v>0</v>
      </c>
      <c r="Q37" s="34">
        <f>$L$28/'Fixed data'!$C$7</f>
        <v>0</v>
      </c>
      <c r="R37" s="34">
        <f>$L$28/'Fixed data'!$C$7</f>
        <v>0</v>
      </c>
      <c r="S37" s="34">
        <f>$L$28/'Fixed data'!$C$7</f>
        <v>0</v>
      </c>
      <c r="T37" s="34">
        <f>$L$28/'Fixed data'!$C$7</f>
        <v>0</v>
      </c>
      <c r="U37" s="34">
        <f>$L$28/'Fixed data'!$C$7</f>
        <v>0</v>
      </c>
      <c r="V37" s="34">
        <f>$L$28/'Fixed data'!$C$7</f>
        <v>0</v>
      </c>
      <c r="W37" s="34">
        <f>$L$28/'Fixed data'!$C$7</f>
        <v>0</v>
      </c>
      <c r="X37" s="34">
        <f>$L$28/'Fixed data'!$C$7</f>
        <v>0</v>
      </c>
      <c r="Y37" s="34">
        <f>$L$28/'Fixed data'!$C$7</f>
        <v>0</v>
      </c>
      <c r="Z37" s="34">
        <f>$L$28/'Fixed data'!$C$7</f>
        <v>0</v>
      </c>
      <c r="AA37" s="34">
        <f>$L$28/'Fixed data'!$C$7</f>
        <v>0</v>
      </c>
      <c r="AB37" s="34">
        <f>$L$28/'Fixed data'!$C$7</f>
        <v>0</v>
      </c>
      <c r="AC37" s="34">
        <f>$L$28/'Fixed data'!$C$7</f>
        <v>0</v>
      </c>
      <c r="AD37" s="34">
        <f>$L$28/'Fixed data'!$C$7</f>
        <v>0</v>
      </c>
      <c r="AE37" s="34">
        <f>$L$28/'Fixed data'!$C$7</f>
        <v>0</v>
      </c>
      <c r="AF37" s="34">
        <f>$L$28/'Fixed data'!$C$7</f>
        <v>0</v>
      </c>
      <c r="AG37" s="34">
        <f>$L$28/'Fixed data'!$C$7</f>
        <v>0</v>
      </c>
      <c r="AH37" s="34">
        <f>$L$28/'Fixed data'!$C$7</f>
        <v>0</v>
      </c>
      <c r="AI37" s="34">
        <f>$L$28/'Fixed data'!$C$7</f>
        <v>0</v>
      </c>
      <c r="AJ37" s="34">
        <f>$L$28/'Fixed data'!$C$7</f>
        <v>0</v>
      </c>
      <c r="AK37" s="34">
        <f>$L$28/'Fixed data'!$C$7</f>
        <v>0</v>
      </c>
      <c r="AL37" s="34">
        <f>$L$28/'Fixed data'!$C$7</f>
        <v>0</v>
      </c>
      <c r="AM37" s="34">
        <f>$L$28/'Fixed data'!$C$7</f>
        <v>0</v>
      </c>
      <c r="AN37" s="34">
        <f>$L$28/'Fixed data'!$C$7</f>
        <v>0</v>
      </c>
      <c r="AO37" s="34">
        <f>$L$28/'Fixed data'!$C$7</f>
        <v>0</v>
      </c>
      <c r="AP37" s="34">
        <f>$L$28/'Fixed data'!$C$7</f>
        <v>0</v>
      </c>
      <c r="AQ37" s="34">
        <f>$L$28/'Fixed data'!$C$7</f>
        <v>0</v>
      </c>
      <c r="AR37" s="34">
        <f>$L$28/'Fixed data'!$C$7</f>
        <v>0</v>
      </c>
      <c r="AS37" s="34">
        <f>$L$28/'Fixed data'!$C$7</f>
        <v>0</v>
      </c>
      <c r="AT37" s="34">
        <f>$L$28/'Fixed data'!$C$7</f>
        <v>0</v>
      </c>
      <c r="AU37" s="34">
        <f>$L$28/'Fixed data'!$C$7</f>
        <v>0</v>
      </c>
      <c r="AV37" s="34">
        <f>$L$28/'Fixed data'!$C$7</f>
        <v>0</v>
      </c>
      <c r="AW37" s="34">
        <f>$L$28/'Fixed data'!$C$7</f>
        <v>0</v>
      </c>
      <c r="AX37" s="34">
        <f>$L$28/'Fixed data'!$C$7</f>
        <v>0</v>
      </c>
      <c r="AY37" s="34">
        <f>$L$28/'Fixed data'!$C$7</f>
        <v>0</v>
      </c>
      <c r="AZ37" s="34">
        <f>$L$28/'Fixed data'!$C$7</f>
        <v>0</v>
      </c>
      <c r="BA37" s="34">
        <f>$L$28/'Fixed data'!$C$7</f>
        <v>0</v>
      </c>
      <c r="BB37" s="34">
        <f>$L$28/'Fixed data'!$C$7</f>
        <v>0</v>
      </c>
      <c r="BC37" s="34">
        <f>$L$28/'Fixed data'!$C$7</f>
        <v>0</v>
      </c>
      <c r="BD37" s="34">
        <f>$L$28/'Fixed data'!$C$7</f>
        <v>0</v>
      </c>
    </row>
    <row r="38" spans="1:57" ht="16.5" hidden="1" customHeight="1" outlineLevel="1" x14ac:dyDescent="0.35">
      <c r="A38" s="110"/>
      <c r="B38" s="9" t="s">
        <v>106</v>
      </c>
      <c r="C38" s="11" t="s">
        <v>128</v>
      </c>
      <c r="D38" s="9" t="s">
        <v>39</v>
      </c>
      <c r="F38" s="34"/>
      <c r="G38" s="34"/>
      <c r="H38" s="34"/>
      <c r="I38" s="34"/>
      <c r="J38" s="34"/>
      <c r="K38" s="34"/>
      <c r="L38" s="34"/>
      <c r="M38" s="34"/>
      <c r="N38" s="34">
        <f>$M$28/'Fixed data'!$C$7</f>
        <v>0</v>
      </c>
      <c r="O38" s="34">
        <f>$M$28/'Fixed data'!$C$7</f>
        <v>0</v>
      </c>
      <c r="P38" s="34">
        <f>$M$28/'Fixed data'!$C$7</f>
        <v>0</v>
      </c>
      <c r="Q38" s="34">
        <f>$M$28/'Fixed data'!$C$7</f>
        <v>0</v>
      </c>
      <c r="R38" s="34">
        <f>$M$28/'Fixed data'!$C$7</f>
        <v>0</v>
      </c>
      <c r="S38" s="34">
        <f>$M$28/'Fixed data'!$C$7</f>
        <v>0</v>
      </c>
      <c r="T38" s="34">
        <f>$M$28/'Fixed data'!$C$7</f>
        <v>0</v>
      </c>
      <c r="U38" s="34">
        <f>$M$28/'Fixed data'!$C$7</f>
        <v>0</v>
      </c>
      <c r="V38" s="34">
        <f>$M$28/'Fixed data'!$C$7</f>
        <v>0</v>
      </c>
      <c r="W38" s="34">
        <f>$M$28/'Fixed data'!$C$7</f>
        <v>0</v>
      </c>
      <c r="X38" s="34">
        <f>$M$28/'Fixed data'!$C$7</f>
        <v>0</v>
      </c>
      <c r="Y38" s="34">
        <f>$M$28/'Fixed data'!$C$7</f>
        <v>0</v>
      </c>
      <c r="Z38" s="34">
        <f>$M$28/'Fixed data'!$C$7</f>
        <v>0</v>
      </c>
      <c r="AA38" s="34">
        <f>$M$28/'Fixed data'!$C$7</f>
        <v>0</v>
      </c>
      <c r="AB38" s="34">
        <f>$M$28/'Fixed data'!$C$7</f>
        <v>0</v>
      </c>
      <c r="AC38" s="34">
        <f>$M$28/'Fixed data'!$C$7</f>
        <v>0</v>
      </c>
      <c r="AD38" s="34">
        <f>$M$28/'Fixed data'!$C$7</f>
        <v>0</v>
      </c>
      <c r="AE38" s="34">
        <f>$M$28/'Fixed data'!$C$7</f>
        <v>0</v>
      </c>
      <c r="AF38" s="34">
        <f>$M$28/'Fixed data'!$C$7</f>
        <v>0</v>
      </c>
      <c r="AG38" s="34">
        <f>$M$28/'Fixed data'!$C$7</f>
        <v>0</v>
      </c>
      <c r="AH38" s="34">
        <f>$M$28/'Fixed data'!$C$7</f>
        <v>0</v>
      </c>
      <c r="AI38" s="34">
        <f>$M$28/'Fixed data'!$C$7</f>
        <v>0</v>
      </c>
      <c r="AJ38" s="34">
        <f>$M$28/'Fixed data'!$C$7</f>
        <v>0</v>
      </c>
      <c r="AK38" s="34">
        <f>$M$28/'Fixed data'!$C$7</f>
        <v>0</v>
      </c>
      <c r="AL38" s="34">
        <f>$M$28/'Fixed data'!$C$7</f>
        <v>0</v>
      </c>
      <c r="AM38" s="34">
        <f>$M$28/'Fixed data'!$C$7</f>
        <v>0</v>
      </c>
      <c r="AN38" s="34">
        <f>$M$28/'Fixed data'!$C$7</f>
        <v>0</v>
      </c>
      <c r="AO38" s="34">
        <f>$M$28/'Fixed data'!$C$7</f>
        <v>0</v>
      </c>
      <c r="AP38" s="34">
        <f>$M$28/'Fixed data'!$C$7</f>
        <v>0</v>
      </c>
      <c r="AQ38" s="34">
        <f>$M$28/'Fixed data'!$C$7</f>
        <v>0</v>
      </c>
      <c r="AR38" s="34">
        <f>$M$28/'Fixed data'!$C$7</f>
        <v>0</v>
      </c>
      <c r="AS38" s="34">
        <f>$M$28/'Fixed data'!$C$7</f>
        <v>0</v>
      </c>
      <c r="AT38" s="34">
        <f>$M$28/'Fixed data'!$C$7</f>
        <v>0</v>
      </c>
      <c r="AU38" s="34">
        <f>$M$28/'Fixed data'!$C$7</f>
        <v>0</v>
      </c>
      <c r="AV38" s="34">
        <f>$M$28/'Fixed data'!$C$7</f>
        <v>0</v>
      </c>
      <c r="AW38" s="34">
        <f>$M$28/'Fixed data'!$C$7</f>
        <v>0</v>
      </c>
      <c r="AX38" s="34">
        <f>$M$28/'Fixed data'!$C$7</f>
        <v>0</v>
      </c>
      <c r="AY38" s="34">
        <f>$M$28/'Fixed data'!$C$7</f>
        <v>0</v>
      </c>
      <c r="AZ38" s="34">
        <f>$M$28/'Fixed data'!$C$7</f>
        <v>0</v>
      </c>
      <c r="BA38" s="34">
        <f>$M$28/'Fixed data'!$C$7</f>
        <v>0</v>
      </c>
      <c r="BB38" s="34">
        <f>$M$28/'Fixed data'!$C$7</f>
        <v>0</v>
      </c>
      <c r="BC38" s="34">
        <f>$M$28/'Fixed data'!$C$7</f>
        <v>0</v>
      </c>
      <c r="BD38" s="34">
        <f>$M$28/'Fixed data'!$C$7</f>
        <v>0</v>
      </c>
      <c r="BE38" s="34"/>
    </row>
    <row r="39" spans="1:57" ht="16.5" hidden="1" customHeight="1" outlineLevel="1" x14ac:dyDescent="0.35">
      <c r="A39" s="110"/>
      <c r="B39" s="9" t="s">
        <v>107</v>
      </c>
      <c r="C39" s="11" t="s">
        <v>129</v>
      </c>
      <c r="D39" s="9" t="s">
        <v>39</v>
      </c>
      <c r="F39" s="34"/>
      <c r="G39" s="34"/>
      <c r="H39" s="34"/>
      <c r="I39" s="34"/>
      <c r="J39" s="34"/>
      <c r="K39" s="34"/>
      <c r="L39" s="34"/>
      <c r="M39" s="34"/>
      <c r="N39" s="34"/>
      <c r="O39" s="34">
        <f>$N$28/'Fixed data'!$C$7</f>
        <v>0</v>
      </c>
      <c r="P39" s="34">
        <f>$N$28/'Fixed data'!$C$7</f>
        <v>0</v>
      </c>
      <c r="Q39" s="34">
        <f>$N$28/'Fixed data'!$C$7</f>
        <v>0</v>
      </c>
      <c r="R39" s="34">
        <f>$N$28/'Fixed data'!$C$7</f>
        <v>0</v>
      </c>
      <c r="S39" s="34">
        <f>$N$28/'Fixed data'!$C$7</f>
        <v>0</v>
      </c>
      <c r="T39" s="34">
        <f>$N$28/'Fixed data'!$C$7</f>
        <v>0</v>
      </c>
      <c r="U39" s="34">
        <f>$N$28/'Fixed data'!$C$7</f>
        <v>0</v>
      </c>
      <c r="V39" s="34">
        <f>$N$28/'Fixed data'!$C$7</f>
        <v>0</v>
      </c>
      <c r="W39" s="34">
        <f>$N$28/'Fixed data'!$C$7</f>
        <v>0</v>
      </c>
      <c r="X39" s="34">
        <f>$N$28/'Fixed data'!$C$7</f>
        <v>0</v>
      </c>
      <c r="Y39" s="34">
        <f>$N$28/'Fixed data'!$C$7</f>
        <v>0</v>
      </c>
      <c r="Z39" s="34">
        <f>$N$28/'Fixed data'!$C$7</f>
        <v>0</v>
      </c>
      <c r="AA39" s="34">
        <f>$N$28/'Fixed data'!$C$7</f>
        <v>0</v>
      </c>
      <c r="AB39" s="34">
        <f>$N$28/'Fixed data'!$C$7</f>
        <v>0</v>
      </c>
      <c r="AC39" s="34">
        <f>$N$28/'Fixed data'!$C$7</f>
        <v>0</v>
      </c>
      <c r="AD39" s="34">
        <f>$N$28/'Fixed data'!$C$7</f>
        <v>0</v>
      </c>
      <c r="AE39" s="34">
        <f>$N$28/'Fixed data'!$C$7</f>
        <v>0</v>
      </c>
      <c r="AF39" s="34">
        <f>$N$28/'Fixed data'!$C$7</f>
        <v>0</v>
      </c>
      <c r="AG39" s="34">
        <f>$N$28/'Fixed data'!$C$7</f>
        <v>0</v>
      </c>
      <c r="AH39" s="34">
        <f>$N$28/'Fixed data'!$C$7</f>
        <v>0</v>
      </c>
      <c r="AI39" s="34">
        <f>$N$28/'Fixed data'!$C$7</f>
        <v>0</v>
      </c>
      <c r="AJ39" s="34">
        <f>$N$28/'Fixed data'!$C$7</f>
        <v>0</v>
      </c>
      <c r="AK39" s="34">
        <f>$N$28/'Fixed data'!$C$7</f>
        <v>0</v>
      </c>
      <c r="AL39" s="34">
        <f>$N$28/'Fixed data'!$C$7</f>
        <v>0</v>
      </c>
      <c r="AM39" s="34">
        <f>$N$28/'Fixed data'!$C$7</f>
        <v>0</v>
      </c>
      <c r="AN39" s="34">
        <f>$N$28/'Fixed data'!$C$7</f>
        <v>0</v>
      </c>
      <c r="AO39" s="34">
        <f>$N$28/'Fixed data'!$C$7</f>
        <v>0</v>
      </c>
      <c r="AP39" s="34">
        <f>$N$28/'Fixed data'!$C$7</f>
        <v>0</v>
      </c>
      <c r="AQ39" s="34">
        <f>$N$28/'Fixed data'!$C$7</f>
        <v>0</v>
      </c>
      <c r="AR39" s="34">
        <f>$N$28/'Fixed data'!$C$7</f>
        <v>0</v>
      </c>
      <c r="AS39" s="34">
        <f>$N$28/'Fixed data'!$C$7</f>
        <v>0</v>
      </c>
      <c r="AT39" s="34">
        <f>$N$28/'Fixed data'!$C$7</f>
        <v>0</v>
      </c>
      <c r="AU39" s="34">
        <f>$N$28/'Fixed data'!$C$7</f>
        <v>0</v>
      </c>
      <c r="AV39" s="34">
        <f>$N$28/'Fixed data'!$C$7</f>
        <v>0</v>
      </c>
      <c r="AW39" s="34">
        <f>$N$28/'Fixed data'!$C$7</f>
        <v>0</v>
      </c>
      <c r="AX39" s="34">
        <f>$N$28/'Fixed data'!$C$7</f>
        <v>0</v>
      </c>
      <c r="AY39" s="34">
        <f>$N$28/'Fixed data'!$C$7</f>
        <v>0</v>
      </c>
      <c r="AZ39" s="34">
        <f>$N$28/'Fixed data'!$C$7</f>
        <v>0</v>
      </c>
      <c r="BA39" s="34">
        <f>$N$28/'Fixed data'!$C$7</f>
        <v>0</v>
      </c>
      <c r="BB39" s="34">
        <f>$N$28/'Fixed data'!$C$7</f>
        <v>0</v>
      </c>
      <c r="BC39" s="34">
        <f>$N$28/'Fixed data'!$C$7</f>
        <v>0</v>
      </c>
      <c r="BD39" s="34">
        <f>$N$28/'Fixed data'!$C$7</f>
        <v>0</v>
      </c>
    </row>
    <row r="40" spans="1:57" ht="16.5" hidden="1" customHeight="1" outlineLevel="1" x14ac:dyDescent="0.35">
      <c r="A40" s="110"/>
      <c r="B40" s="9" t="s">
        <v>108</v>
      </c>
      <c r="C40" s="11" t="s">
        <v>130</v>
      </c>
      <c r="D40" s="9" t="s">
        <v>39</v>
      </c>
      <c r="F40" s="34"/>
      <c r="G40" s="34"/>
      <c r="H40" s="34"/>
      <c r="I40" s="34"/>
      <c r="J40" s="34"/>
      <c r="K40" s="34"/>
      <c r="L40" s="34"/>
      <c r="M40" s="34"/>
      <c r="N40" s="34"/>
      <c r="O40" s="34"/>
      <c r="P40" s="34">
        <f>$O$28/'Fixed data'!$C$7</f>
        <v>0</v>
      </c>
      <c r="Q40" s="34">
        <f>$O$28/'Fixed data'!$C$7</f>
        <v>0</v>
      </c>
      <c r="R40" s="34">
        <f>$O$28/'Fixed data'!$C$7</f>
        <v>0</v>
      </c>
      <c r="S40" s="34">
        <f>$O$28/'Fixed data'!$C$7</f>
        <v>0</v>
      </c>
      <c r="T40" s="34">
        <f>$O$28/'Fixed data'!$C$7</f>
        <v>0</v>
      </c>
      <c r="U40" s="34">
        <f>$O$28/'Fixed data'!$C$7</f>
        <v>0</v>
      </c>
      <c r="V40" s="34">
        <f>$O$28/'Fixed data'!$C$7</f>
        <v>0</v>
      </c>
      <c r="W40" s="34">
        <f>$O$28/'Fixed data'!$C$7</f>
        <v>0</v>
      </c>
      <c r="X40" s="34">
        <f>$O$28/'Fixed data'!$C$7</f>
        <v>0</v>
      </c>
      <c r="Y40" s="34">
        <f>$O$28/'Fixed data'!$C$7</f>
        <v>0</v>
      </c>
      <c r="Z40" s="34">
        <f>$O$28/'Fixed data'!$C$7</f>
        <v>0</v>
      </c>
      <c r="AA40" s="34">
        <f>$O$28/'Fixed data'!$C$7</f>
        <v>0</v>
      </c>
      <c r="AB40" s="34">
        <f>$O$28/'Fixed data'!$C$7</f>
        <v>0</v>
      </c>
      <c r="AC40" s="34">
        <f>$O$28/'Fixed data'!$C$7</f>
        <v>0</v>
      </c>
      <c r="AD40" s="34">
        <f>$O$28/'Fixed data'!$C$7</f>
        <v>0</v>
      </c>
      <c r="AE40" s="34">
        <f>$O$28/'Fixed data'!$C$7</f>
        <v>0</v>
      </c>
      <c r="AF40" s="34">
        <f>$O$28/'Fixed data'!$C$7</f>
        <v>0</v>
      </c>
      <c r="AG40" s="34">
        <f>$O$28/'Fixed data'!$C$7</f>
        <v>0</v>
      </c>
      <c r="AH40" s="34">
        <f>$O$28/'Fixed data'!$C$7</f>
        <v>0</v>
      </c>
      <c r="AI40" s="34">
        <f>$O$28/'Fixed data'!$C$7</f>
        <v>0</v>
      </c>
      <c r="AJ40" s="34">
        <f>$O$28/'Fixed data'!$C$7</f>
        <v>0</v>
      </c>
      <c r="AK40" s="34">
        <f>$O$28/'Fixed data'!$C$7</f>
        <v>0</v>
      </c>
      <c r="AL40" s="34">
        <f>$O$28/'Fixed data'!$C$7</f>
        <v>0</v>
      </c>
      <c r="AM40" s="34">
        <f>$O$28/'Fixed data'!$C$7</f>
        <v>0</v>
      </c>
      <c r="AN40" s="34">
        <f>$O$28/'Fixed data'!$C$7</f>
        <v>0</v>
      </c>
      <c r="AO40" s="34">
        <f>$O$28/'Fixed data'!$C$7</f>
        <v>0</v>
      </c>
      <c r="AP40" s="34">
        <f>$O$28/'Fixed data'!$C$7</f>
        <v>0</v>
      </c>
      <c r="AQ40" s="34">
        <f>$O$28/'Fixed data'!$C$7</f>
        <v>0</v>
      </c>
      <c r="AR40" s="34">
        <f>$O$28/'Fixed data'!$C$7</f>
        <v>0</v>
      </c>
      <c r="AS40" s="34">
        <f>$O$28/'Fixed data'!$C$7</f>
        <v>0</v>
      </c>
      <c r="AT40" s="34">
        <f>$O$28/'Fixed data'!$C$7</f>
        <v>0</v>
      </c>
      <c r="AU40" s="34">
        <f>$O$28/'Fixed data'!$C$7</f>
        <v>0</v>
      </c>
      <c r="AV40" s="34">
        <f>$O$28/'Fixed data'!$C$7</f>
        <v>0</v>
      </c>
      <c r="AW40" s="34">
        <f>$O$28/'Fixed data'!$C$7</f>
        <v>0</v>
      </c>
      <c r="AX40" s="34">
        <f>$O$28/'Fixed data'!$C$7</f>
        <v>0</v>
      </c>
      <c r="AY40" s="34">
        <f>$O$28/'Fixed data'!$C$7</f>
        <v>0</v>
      </c>
      <c r="AZ40" s="34">
        <f>$O$28/'Fixed data'!$C$7</f>
        <v>0</v>
      </c>
      <c r="BA40" s="34">
        <f>$O$28/'Fixed data'!$C$7</f>
        <v>0</v>
      </c>
      <c r="BB40" s="34">
        <f>$O$28/'Fixed data'!$C$7</f>
        <v>0</v>
      </c>
      <c r="BC40" s="34">
        <f>$O$28/'Fixed data'!$C$7</f>
        <v>0</v>
      </c>
      <c r="BD40" s="34">
        <f>$O$28/'Fixed data'!$C$7</f>
        <v>0</v>
      </c>
    </row>
    <row r="41" spans="1:57" ht="16.5" hidden="1" customHeight="1" outlineLevel="1" x14ac:dyDescent="0.35">
      <c r="A41" s="110"/>
      <c r="B41" s="9" t="s">
        <v>109</v>
      </c>
      <c r="C41" s="11" t="s">
        <v>131</v>
      </c>
      <c r="D41" s="9" t="s">
        <v>39</v>
      </c>
      <c r="F41" s="34"/>
      <c r="G41" s="34"/>
      <c r="H41" s="34"/>
      <c r="I41" s="34"/>
      <c r="J41" s="34"/>
      <c r="K41" s="34"/>
      <c r="L41" s="34"/>
      <c r="M41" s="34"/>
      <c r="N41" s="34"/>
      <c r="O41" s="34"/>
      <c r="P41" s="34"/>
      <c r="Q41" s="34">
        <f>$P$28/'Fixed data'!$C$7</f>
        <v>0</v>
      </c>
      <c r="R41" s="34">
        <f>$P$28/'Fixed data'!$C$7</f>
        <v>0</v>
      </c>
      <c r="S41" s="34">
        <f>$P$28/'Fixed data'!$C$7</f>
        <v>0</v>
      </c>
      <c r="T41" s="34">
        <f>$P$28/'Fixed data'!$C$7</f>
        <v>0</v>
      </c>
      <c r="U41" s="34">
        <f>$P$28/'Fixed data'!$C$7</f>
        <v>0</v>
      </c>
      <c r="V41" s="34">
        <f>$P$28/'Fixed data'!$C$7</f>
        <v>0</v>
      </c>
      <c r="W41" s="34">
        <f>$P$28/'Fixed data'!$C$7</f>
        <v>0</v>
      </c>
      <c r="X41" s="34">
        <f>$P$28/'Fixed data'!$C$7</f>
        <v>0</v>
      </c>
      <c r="Y41" s="34">
        <f>$P$28/'Fixed data'!$C$7</f>
        <v>0</v>
      </c>
      <c r="Z41" s="34">
        <f>$P$28/'Fixed data'!$C$7</f>
        <v>0</v>
      </c>
      <c r="AA41" s="34">
        <f>$P$28/'Fixed data'!$C$7</f>
        <v>0</v>
      </c>
      <c r="AB41" s="34">
        <f>$P$28/'Fixed data'!$C$7</f>
        <v>0</v>
      </c>
      <c r="AC41" s="34">
        <f>$P$28/'Fixed data'!$C$7</f>
        <v>0</v>
      </c>
      <c r="AD41" s="34">
        <f>$P$28/'Fixed data'!$C$7</f>
        <v>0</v>
      </c>
      <c r="AE41" s="34">
        <f>$P$28/'Fixed data'!$C$7</f>
        <v>0</v>
      </c>
      <c r="AF41" s="34">
        <f>$P$28/'Fixed data'!$C$7</f>
        <v>0</v>
      </c>
      <c r="AG41" s="34">
        <f>$P$28/'Fixed data'!$C$7</f>
        <v>0</v>
      </c>
      <c r="AH41" s="34">
        <f>$P$28/'Fixed data'!$C$7</f>
        <v>0</v>
      </c>
      <c r="AI41" s="34">
        <f>$P$28/'Fixed data'!$C$7</f>
        <v>0</v>
      </c>
      <c r="AJ41" s="34">
        <f>$P$28/'Fixed data'!$C$7</f>
        <v>0</v>
      </c>
      <c r="AK41" s="34">
        <f>$P$28/'Fixed data'!$C$7</f>
        <v>0</v>
      </c>
      <c r="AL41" s="34">
        <f>$P$28/'Fixed data'!$C$7</f>
        <v>0</v>
      </c>
      <c r="AM41" s="34">
        <f>$P$28/'Fixed data'!$C$7</f>
        <v>0</v>
      </c>
      <c r="AN41" s="34">
        <f>$P$28/'Fixed data'!$C$7</f>
        <v>0</v>
      </c>
      <c r="AO41" s="34">
        <f>$P$28/'Fixed data'!$C$7</f>
        <v>0</v>
      </c>
      <c r="AP41" s="34">
        <f>$P$28/'Fixed data'!$C$7</f>
        <v>0</v>
      </c>
      <c r="AQ41" s="34">
        <f>$P$28/'Fixed data'!$C$7</f>
        <v>0</v>
      </c>
      <c r="AR41" s="34">
        <f>$P$28/'Fixed data'!$C$7</f>
        <v>0</v>
      </c>
      <c r="AS41" s="34">
        <f>$P$28/'Fixed data'!$C$7</f>
        <v>0</v>
      </c>
      <c r="AT41" s="34">
        <f>$P$28/'Fixed data'!$C$7</f>
        <v>0</v>
      </c>
      <c r="AU41" s="34">
        <f>$P$28/'Fixed data'!$C$7</f>
        <v>0</v>
      </c>
      <c r="AV41" s="34">
        <f>$P$28/'Fixed data'!$C$7</f>
        <v>0</v>
      </c>
      <c r="AW41" s="34">
        <f>$P$28/'Fixed data'!$C$7</f>
        <v>0</v>
      </c>
      <c r="AX41" s="34">
        <f>$P$28/'Fixed data'!$C$7</f>
        <v>0</v>
      </c>
      <c r="AY41" s="34">
        <f>$P$28/'Fixed data'!$C$7</f>
        <v>0</v>
      </c>
      <c r="AZ41" s="34">
        <f>$P$28/'Fixed data'!$C$7</f>
        <v>0</v>
      </c>
      <c r="BA41" s="34">
        <f>$P$28/'Fixed data'!$C$7</f>
        <v>0</v>
      </c>
      <c r="BB41" s="34">
        <f>$P$28/'Fixed data'!$C$7</f>
        <v>0</v>
      </c>
      <c r="BC41" s="34">
        <f>$P$28/'Fixed data'!$C$7</f>
        <v>0</v>
      </c>
      <c r="BD41" s="34">
        <f>$P$28/'Fixed data'!$C$7</f>
        <v>0</v>
      </c>
    </row>
    <row r="42" spans="1:57" ht="16.5" hidden="1" customHeight="1" outlineLevel="1" x14ac:dyDescent="0.35">
      <c r="A42" s="110"/>
      <c r="B42" s="9" t="s">
        <v>110</v>
      </c>
      <c r="C42" s="11" t="s">
        <v>132</v>
      </c>
      <c r="D42" s="9" t="s">
        <v>39</v>
      </c>
      <c r="F42" s="34"/>
      <c r="G42" s="34"/>
      <c r="H42" s="34"/>
      <c r="I42" s="34"/>
      <c r="J42" s="34"/>
      <c r="K42" s="34"/>
      <c r="L42" s="34"/>
      <c r="M42" s="34"/>
      <c r="N42" s="34"/>
      <c r="O42" s="34"/>
      <c r="P42" s="34"/>
      <c r="Q42" s="34"/>
      <c r="R42" s="34">
        <f>$Q$28/'Fixed data'!$C$7</f>
        <v>0</v>
      </c>
      <c r="S42" s="34">
        <f>$Q$28/'Fixed data'!$C$7</f>
        <v>0</v>
      </c>
      <c r="T42" s="34">
        <f>$Q$28/'Fixed data'!$C$7</f>
        <v>0</v>
      </c>
      <c r="U42" s="34">
        <f>$Q$28/'Fixed data'!$C$7</f>
        <v>0</v>
      </c>
      <c r="V42" s="34">
        <f>$Q$28/'Fixed data'!$C$7</f>
        <v>0</v>
      </c>
      <c r="W42" s="34">
        <f>$Q$28/'Fixed data'!$C$7</f>
        <v>0</v>
      </c>
      <c r="X42" s="34">
        <f>$Q$28/'Fixed data'!$C$7</f>
        <v>0</v>
      </c>
      <c r="Y42" s="34">
        <f>$Q$28/'Fixed data'!$C$7</f>
        <v>0</v>
      </c>
      <c r="Z42" s="34">
        <f>$Q$28/'Fixed data'!$C$7</f>
        <v>0</v>
      </c>
      <c r="AA42" s="34">
        <f>$Q$28/'Fixed data'!$C$7</f>
        <v>0</v>
      </c>
      <c r="AB42" s="34">
        <f>$Q$28/'Fixed data'!$C$7</f>
        <v>0</v>
      </c>
      <c r="AC42" s="34">
        <f>$Q$28/'Fixed data'!$C$7</f>
        <v>0</v>
      </c>
      <c r="AD42" s="34">
        <f>$Q$28/'Fixed data'!$C$7</f>
        <v>0</v>
      </c>
      <c r="AE42" s="34">
        <f>$Q$28/'Fixed data'!$C$7</f>
        <v>0</v>
      </c>
      <c r="AF42" s="34">
        <f>$Q$28/'Fixed data'!$C$7</f>
        <v>0</v>
      </c>
      <c r="AG42" s="34">
        <f>$Q$28/'Fixed data'!$C$7</f>
        <v>0</v>
      </c>
      <c r="AH42" s="34">
        <f>$Q$28/'Fixed data'!$C$7</f>
        <v>0</v>
      </c>
      <c r="AI42" s="34">
        <f>$Q$28/'Fixed data'!$C$7</f>
        <v>0</v>
      </c>
      <c r="AJ42" s="34">
        <f>$Q$28/'Fixed data'!$C$7</f>
        <v>0</v>
      </c>
      <c r="AK42" s="34">
        <f>$Q$28/'Fixed data'!$C$7</f>
        <v>0</v>
      </c>
      <c r="AL42" s="34">
        <f>$Q$28/'Fixed data'!$C$7</f>
        <v>0</v>
      </c>
      <c r="AM42" s="34">
        <f>$Q$28/'Fixed data'!$C$7</f>
        <v>0</v>
      </c>
      <c r="AN42" s="34">
        <f>$Q$28/'Fixed data'!$C$7</f>
        <v>0</v>
      </c>
      <c r="AO42" s="34">
        <f>$Q$28/'Fixed data'!$C$7</f>
        <v>0</v>
      </c>
      <c r="AP42" s="34">
        <f>$Q$28/'Fixed data'!$C$7</f>
        <v>0</v>
      </c>
      <c r="AQ42" s="34">
        <f>$Q$28/'Fixed data'!$C$7</f>
        <v>0</v>
      </c>
      <c r="AR42" s="34">
        <f>$Q$28/'Fixed data'!$C$7</f>
        <v>0</v>
      </c>
      <c r="AS42" s="34">
        <f>$Q$28/'Fixed data'!$C$7</f>
        <v>0</v>
      </c>
      <c r="AT42" s="34">
        <f>$Q$28/'Fixed data'!$C$7</f>
        <v>0</v>
      </c>
      <c r="AU42" s="34">
        <f>$Q$28/'Fixed data'!$C$7</f>
        <v>0</v>
      </c>
      <c r="AV42" s="34">
        <f>$Q$28/'Fixed data'!$C$7</f>
        <v>0</v>
      </c>
      <c r="AW42" s="34">
        <f>$Q$28/'Fixed data'!$C$7</f>
        <v>0</v>
      </c>
      <c r="AX42" s="34">
        <f>$Q$28/'Fixed data'!$C$7</f>
        <v>0</v>
      </c>
      <c r="AY42" s="34">
        <f>$Q$28/'Fixed data'!$C$7</f>
        <v>0</v>
      </c>
      <c r="AZ42" s="34">
        <f>$Q$28/'Fixed data'!$C$7</f>
        <v>0</v>
      </c>
      <c r="BA42" s="34">
        <f>$Q$28/'Fixed data'!$C$7</f>
        <v>0</v>
      </c>
      <c r="BB42" s="34">
        <f>$Q$28/'Fixed data'!$C$7</f>
        <v>0</v>
      </c>
      <c r="BC42" s="34">
        <f>$Q$28/'Fixed data'!$C$7</f>
        <v>0</v>
      </c>
      <c r="BD42" s="34">
        <f>$Q$28/'Fixed data'!$C$7</f>
        <v>0</v>
      </c>
    </row>
    <row r="43" spans="1:57" ht="16.5" hidden="1" customHeight="1" outlineLevel="1" x14ac:dyDescent="0.35">
      <c r="A43" s="110"/>
      <c r="B43" s="9" t="s">
        <v>111</v>
      </c>
      <c r="C43" s="11" t="s">
        <v>133</v>
      </c>
      <c r="D43" s="9" t="s">
        <v>39</v>
      </c>
      <c r="F43" s="34"/>
      <c r="G43" s="34"/>
      <c r="H43" s="34"/>
      <c r="I43" s="34"/>
      <c r="J43" s="34"/>
      <c r="K43" s="34"/>
      <c r="L43" s="34"/>
      <c r="M43" s="34"/>
      <c r="N43" s="34"/>
      <c r="O43" s="34"/>
      <c r="P43" s="34"/>
      <c r="Q43" s="34"/>
      <c r="R43" s="34"/>
      <c r="S43" s="34">
        <f>$R$28/'Fixed data'!$C$7</f>
        <v>0</v>
      </c>
      <c r="T43" s="34">
        <f>$R$28/'Fixed data'!$C$7</f>
        <v>0</v>
      </c>
      <c r="U43" s="34">
        <f>$R$28/'Fixed data'!$C$7</f>
        <v>0</v>
      </c>
      <c r="V43" s="34">
        <f>$R$28/'Fixed data'!$C$7</f>
        <v>0</v>
      </c>
      <c r="W43" s="34">
        <f>$R$28/'Fixed data'!$C$7</f>
        <v>0</v>
      </c>
      <c r="X43" s="34">
        <f>$R$28/'Fixed data'!$C$7</f>
        <v>0</v>
      </c>
      <c r="Y43" s="34">
        <f>$R$28/'Fixed data'!$C$7</f>
        <v>0</v>
      </c>
      <c r="Z43" s="34">
        <f>$R$28/'Fixed data'!$C$7</f>
        <v>0</v>
      </c>
      <c r="AA43" s="34">
        <f>$R$28/'Fixed data'!$C$7</f>
        <v>0</v>
      </c>
      <c r="AB43" s="34">
        <f>$R$28/'Fixed data'!$C$7</f>
        <v>0</v>
      </c>
      <c r="AC43" s="34">
        <f>$R$28/'Fixed data'!$C$7</f>
        <v>0</v>
      </c>
      <c r="AD43" s="34">
        <f>$R$28/'Fixed data'!$C$7</f>
        <v>0</v>
      </c>
      <c r="AE43" s="34">
        <f>$R$28/'Fixed data'!$C$7</f>
        <v>0</v>
      </c>
      <c r="AF43" s="34">
        <f>$R$28/'Fixed data'!$C$7</f>
        <v>0</v>
      </c>
      <c r="AG43" s="34">
        <f>$R$28/'Fixed data'!$C$7</f>
        <v>0</v>
      </c>
      <c r="AH43" s="34">
        <f>$R$28/'Fixed data'!$C$7</f>
        <v>0</v>
      </c>
      <c r="AI43" s="34">
        <f>$R$28/'Fixed data'!$C$7</f>
        <v>0</v>
      </c>
      <c r="AJ43" s="34">
        <f>$R$28/'Fixed data'!$C$7</f>
        <v>0</v>
      </c>
      <c r="AK43" s="34">
        <f>$R$28/'Fixed data'!$C$7</f>
        <v>0</v>
      </c>
      <c r="AL43" s="34">
        <f>$R$28/'Fixed data'!$C$7</f>
        <v>0</v>
      </c>
      <c r="AM43" s="34">
        <f>$R$28/'Fixed data'!$C$7</f>
        <v>0</v>
      </c>
      <c r="AN43" s="34">
        <f>$R$28/'Fixed data'!$C$7</f>
        <v>0</v>
      </c>
      <c r="AO43" s="34">
        <f>$R$28/'Fixed data'!$C$7</f>
        <v>0</v>
      </c>
      <c r="AP43" s="34">
        <f>$R$28/'Fixed data'!$C$7</f>
        <v>0</v>
      </c>
      <c r="AQ43" s="34">
        <f>$R$28/'Fixed data'!$C$7</f>
        <v>0</v>
      </c>
      <c r="AR43" s="34">
        <f>$R$28/'Fixed data'!$C$7</f>
        <v>0</v>
      </c>
      <c r="AS43" s="34">
        <f>$R$28/'Fixed data'!$C$7</f>
        <v>0</v>
      </c>
      <c r="AT43" s="34">
        <f>$R$28/'Fixed data'!$C$7</f>
        <v>0</v>
      </c>
      <c r="AU43" s="34">
        <f>$R$28/'Fixed data'!$C$7</f>
        <v>0</v>
      </c>
      <c r="AV43" s="34">
        <f>$R$28/'Fixed data'!$C$7</f>
        <v>0</v>
      </c>
      <c r="AW43" s="34">
        <f>$R$28/'Fixed data'!$C$7</f>
        <v>0</v>
      </c>
      <c r="AX43" s="34">
        <f>$R$28/'Fixed data'!$C$7</f>
        <v>0</v>
      </c>
      <c r="AY43" s="34">
        <f>$R$28/'Fixed data'!$C$7</f>
        <v>0</v>
      </c>
      <c r="AZ43" s="34">
        <f>$R$28/'Fixed data'!$C$7</f>
        <v>0</v>
      </c>
      <c r="BA43" s="34">
        <f>$R$28/'Fixed data'!$C$7</f>
        <v>0</v>
      </c>
      <c r="BB43" s="34">
        <f>$R$28/'Fixed data'!$C$7</f>
        <v>0</v>
      </c>
      <c r="BC43" s="34">
        <f>$R$28/'Fixed data'!$C$7</f>
        <v>0</v>
      </c>
      <c r="BD43" s="34">
        <f>$R$28/'Fixed data'!$C$7</f>
        <v>0</v>
      </c>
    </row>
    <row r="44" spans="1:57" ht="16.5" hidden="1" customHeight="1" outlineLevel="1" x14ac:dyDescent="0.35">
      <c r="A44" s="110"/>
      <c r="B44" s="9" t="s">
        <v>112</v>
      </c>
      <c r="C44" s="11" t="s">
        <v>134</v>
      </c>
      <c r="D44" s="9" t="s">
        <v>39</v>
      </c>
      <c r="F44" s="34"/>
      <c r="G44" s="34"/>
      <c r="H44" s="34"/>
      <c r="I44" s="34"/>
      <c r="J44" s="34"/>
      <c r="K44" s="34"/>
      <c r="L44" s="34"/>
      <c r="M44" s="34"/>
      <c r="N44" s="34"/>
      <c r="O44" s="34"/>
      <c r="P44" s="34"/>
      <c r="Q44" s="34"/>
      <c r="R44" s="34"/>
      <c r="S44" s="34"/>
      <c r="T44" s="34">
        <f>$S$28/'Fixed data'!$C$7</f>
        <v>0</v>
      </c>
      <c r="U44" s="34">
        <f>$S$28/'Fixed data'!$C$7</f>
        <v>0</v>
      </c>
      <c r="V44" s="34">
        <f>$S$28/'Fixed data'!$C$7</f>
        <v>0</v>
      </c>
      <c r="W44" s="34">
        <f>$S$28/'Fixed data'!$C$7</f>
        <v>0</v>
      </c>
      <c r="X44" s="34">
        <f>$S$28/'Fixed data'!$C$7</f>
        <v>0</v>
      </c>
      <c r="Y44" s="34">
        <f>$S$28/'Fixed data'!$C$7</f>
        <v>0</v>
      </c>
      <c r="Z44" s="34">
        <f>$S$28/'Fixed data'!$C$7</f>
        <v>0</v>
      </c>
      <c r="AA44" s="34">
        <f>$S$28/'Fixed data'!$C$7</f>
        <v>0</v>
      </c>
      <c r="AB44" s="34">
        <f>$S$28/'Fixed data'!$C$7</f>
        <v>0</v>
      </c>
      <c r="AC44" s="34">
        <f>$S$28/'Fixed data'!$C$7</f>
        <v>0</v>
      </c>
      <c r="AD44" s="34">
        <f>$S$28/'Fixed data'!$C$7</f>
        <v>0</v>
      </c>
      <c r="AE44" s="34">
        <f>$S$28/'Fixed data'!$C$7</f>
        <v>0</v>
      </c>
      <c r="AF44" s="34">
        <f>$S$28/'Fixed data'!$C$7</f>
        <v>0</v>
      </c>
      <c r="AG44" s="34">
        <f>$S$28/'Fixed data'!$C$7</f>
        <v>0</v>
      </c>
      <c r="AH44" s="34">
        <f>$S$28/'Fixed data'!$C$7</f>
        <v>0</v>
      </c>
      <c r="AI44" s="34">
        <f>$S$28/'Fixed data'!$C$7</f>
        <v>0</v>
      </c>
      <c r="AJ44" s="34">
        <f>$S$28/'Fixed data'!$C$7</f>
        <v>0</v>
      </c>
      <c r="AK44" s="34">
        <f>$S$28/'Fixed data'!$C$7</f>
        <v>0</v>
      </c>
      <c r="AL44" s="34">
        <f>$S$28/'Fixed data'!$C$7</f>
        <v>0</v>
      </c>
      <c r="AM44" s="34">
        <f>$S$28/'Fixed data'!$C$7</f>
        <v>0</v>
      </c>
      <c r="AN44" s="34">
        <f>$S$28/'Fixed data'!$C$7</f>
        <v>0</v>
      </c>
      <c r="AO44" s="34">
        <f>$S$28/'Fixed data'!$C$7</f>
        <v>0</v>
      </c>
      <c r="AP44" s="34">
        <f>$S$28/'Fixed data'!$C$7</f>
        <v>0</v>
      </c>
      <c r="AQ44" s="34">
        <f>$S$28/'Fixed data'!$C$7</f>
        <v>0</v>
      </c>
      <c r="AR44" s="34">
        <f>$S$28/'Fixed data'!$C$7</f>
        <v>0</v>
      </c>
      <c r="AS44" s="34">
        <f>$S$28/'Fixed data'!$C$7</f>
        <v>0</v>
      </c>
      <c r="AT44" s="34">
        <f>$S$28/'Fixed data'!$C$7</f>
        <v>0</v>
      </c>
      <c r="AU44" s="34">
        <f>$S$28/'Fixed data'!$C$7</f>
        <v>0</v>
      </c>
      <c r="AV44" s="34">
        <f>$S$28/'Fixed data'!$C$7</f>
        <v>0</v>
      </c>
      <c r="AW44" s="34">
        <f>$S$28/'Fixed data'!$C$7</f>
        <v>0</v>
      </c>
      <c r="AX44" s="34">
        <f>$S$28/'Fixed data'!$C$7</f>
        <v>0</v>
      </c>
      <c r="AY44" s="34">
        <f>$S$28/'Fixed data'!$C$7</f>
        <v>0</v>
      </c>
      <c r="AZ44" s="34">
        <f>$S$28/'Fixed data'!$C$7</f>
        <v>0</v>
      </c>
      <c r="BA44" s="34">
        <f>$S$28/'Fixed data'!$C$7</f>
        <v>0</v>
      </c>
      <c r="BB44" s="34">
        <f>$S$28/'Fixed data'!$C$7</f>
        <v>0</v>
      </c>
      <c r="BC44" s="34">
        <f>$S$28/'Fixed data'!$C$7</f>
        <v>0</v>
      </c>
      <c r="BD44" s="34">
        <f>$S$28/'Fixed data'!$C$7</f>
        <v>0</v>
      </c>
    </row>
    <row r="45" spans="1:57" ht="16.5" hidden="1" customHeight="1" outlineLevel="1" x14ac:dyDescent="0.35">
      <c r="A45" s="110"/>
      <c r="B45" s="9" t="s">
        <v>113</v>
      </c>
      <c r="C45" s="11" t="s">
        <v>135</v>
      </c>
      <c r="D45" s="9" t="s">
        <v>39</v>
      </c>
      <c r="F45" s="34"/>
      <c r="G45" s="34"/>
      <c r="H45" s="34"/>
      <c r="I45" s="34"/>
      <c r="J45" s="34"/>
      <c r="K45" s="34"/>
      <c r="L45" s="34"/>
      <c r="M45" s="34"/>
      <c r="N45" s="34"/>
      <c r="O45" s="34"/>
      <c r="P45" s="34"/>
      <c r="Q45" s="34"/>
      <c r="R45" s="34"/>
      <c r="S45" s="34"/>
      <c r="T45" s="34"/>
      <c r="U45" s="34">
        <f>$T$28/'Fixed data'!$C$7</f>
        <v>0</v>
      </c>
      <c r="V45" s="34">
        <f>$T$28/'Fixed data'!$C$7</f>
        <v>0</v>
      </c>
      <c r="W45" s="34">
        <f>$T$28/'Fixed data'!$C$7</f>
        <v>0</v>
      </c>
      <c r="X45" s="34">
        <f>$T$28/'Fixed data'!$C$7</f>
        <v>0</v>
      </c>
      <c r="Y45" s="34">
        <f>$T$28/'Fixed data'!$C$7</f>
        <v>0</v>
      </c>
      <c r="Z45" s="34">
        <f>$T$28/'Fixed data'!$C$7</f>
        <v>0</v>
      </c>
      <c r="AA45" s="34">
        <f>$T$28/'Fixed data'!$C$7</f>
        <v>0</v>
      </c>
      <c r="AB45" s="34">
        <f>$T$28/'Fixed data'!$C$7</f>
        <v>0</v>
      </c>
      <c r="AC45" s="34">
        <f>$T$28/'Fixed data'!$C$7</f>
        <v>0</v>
      </c>
      <c r="AD45" s="34">
        <f>$T$28/'Fixed data'!$C$7</f>
        <v>0</v>
      </c>
      <c r="AE45" s="34">
        <f>$T$28/'Fixed data'!$C$7</f>
        <v>0</v>
      </c>
      <c r="AF45" s="34">
        <f>$T$28/'Fixed data'!$C$7</f>
        <v>0</v>
      </c>
      <c r="AG45" s="34">
        <f>$T$28/'Fixed data'!$C$7</f>
        <v>0</v>
      </c>
      <c r="AH45" s="34">
        <f>$T$28/'Fixed data'!$C$7</f>
        <v>0</v>
      </c>
      <c r="AI45" s="34">
        <f>$T$28/'Fixed data'!$C$7</f>
        <v>0</v>
      </c>
      <c r="AJ45" s="34">
        <f>$T$28/'Fixed data'!$C$7</f>
        <v>0</v>
      </c>
      <c r="AK45" s="34">
        <f>$T$28/'Fixed data'!$C$7</f>
        <v>0</v>
      </c>
      <c r="AL45" s="34">
        <f>$T$28/'Fixed data'!$C$7</f>
        <v>0</v>
      </c>
      <c r="AM45" s="34">
        <f>$T$28/'Fixed data'!$C$7</f>
        <v>0</v>
      </c>
      <c r="AN45" s="34">
        <f>$T$28/'Fixed data'!$C$7</f>
        <v>0</v>
      </c>
      <c r="AO45" s="34">
        <f>$T$28/'Fixed data'!$C$7</f>
        <v>0</v>
      </c>
      <c r="AP45" s="34">
        <f>$T$28/'Fixed data'!$C$7</f>
        <v>0</v>
      </c>
      <c r="AQ45" s="34">
        <f>$T$28/'Fixed data'!$C$7</f>
        <v>0</v>
      </c>
      <c r="AR45" s="34">
        <f>$T$28/'Fixed data'!$C$7</f>
        <v>0</v>
      </c>
      <c r="AS45" s="34">
        <f>$T$28/'Fixed data'!$C$7</f>
        <v>0</v>
      </c>
      <c r="AT45" s="34">
        <f>$T$28/'Fixed data'!$C$7</f>
        <v>0</v>
      </c>
      <c r="AU45" s="34">
        <f>$T$28/'Fixed data'!$C$7</f>
        <v>0</v>
      </c>
      <c r="AV45" s="34">
        <f>$T$28/'Fixed data'!$C$7</f>
        <v>0</v>
      </c>
      <c r="AW45" s="34">
        <f>$T$28/'Fixed data'!$C$7</f>
        <v>0</v>
      </c>
      <c r="AX45" s="34">
        <f>$T$28/'Fixed data'!$C$7</f>
        <v>0</v>
      </c>
      <c r="AY45" s="34">
        <f>$T$28/'Fixed data'!$C$7</f>
        <v>0</v>
      </c>
      <c r="AZ45" s="34">
        <f>$T$28/'Fixed data'!$C$7</f>
        <v>0</v>
      </c>
      <c r="BA45" s="34">
        <f>$T$28/'Fixed data'!$C$7</f>
        <v>0</v>
      </c>
      <c r="BB45" s="34">
        <f>$T$28/'Fixed data'!$C$7</f>
        <v>0</v>
      </c>
      <c r="BC45" s="34">
        <f>$T$28/'Fixed data'!$C$7</f>
        <v>0</v>
      </c>
      <c r="BD45" s="34">
        <f>$T$28/'Fixed data'!$C$7</f>
        <v>0</v>
      </c>
    </row>
    <row r="46" spans="1:57" ht="16.5" hidden="1" customHeight="1" outlineLevel="1" x14ac:dyDescent="0.35">
      <c r="A46" s="110"/>
      <c r="B46" s="9" t="s">
        <v>114</v>
      </c>
      <c r="C46" s="11" t="s">
        <v>136</v>
      </c>
      <c r="D46" s="9" t="s">
        <v>39</v>
      </c>
      <c r="F46" s="34"/>
      <c r="G46" s="34"/>
      <c r="H46" s="34"/>
      <c r="I46" s="34"/>
      <c r="J46" s="34"/>
      <c r="K46" s="34"/>
      <c r="L46" s="34"/>
      <c r="M46" s="34"/>
      <c r="N46" s="34"/>
      <c r="O46" s="34"/>
      <c r="P46" s="34"/>
      <c r="Q46" s="34"/>
      <c r="R46" s="34"/>
      <c r="S46" s="34"/>
      <c r="T46" s="34"/>
      <c r="U46" s="34"/>
      <c r="V46" s="34">
        <f>$U$28/'Fixed data'!$C$7</f>
        <v>0</v>
      </c>
      <c r="W46" s="34">
        <f>$U$28/'Fixed data'!$C$7</f>
        <v>0</v>
      </c>
      <c r="X46" s="34">
        <f>$U$28/'Fixed data'!$C$7</f>
        <v>0</v>
      </c>
      <c r="Y46" s="34">
        <f>$U$28/'Fixed data'!$C$7</f>
        <v>0</v>
      </c>
      <c r="Z46" s="34">
        <f>$U$28/'Fixed data'!$C$7</f>
        <v>0</v>
      </c>
      <c r="AA46" s="34">
        <f>$U$28/'Fixed data'!$C$7</f>
        <v>0</v>
      </c>
      <c r="AB46" s="34">
        <f>$U$28/'Fixed data'!$C$7</f>
        <v>0</v>
      </c>
      <c r="AC46" s="34">
        <f>$U$28/'Fixed data'!$C$7</f>
        <v>0</v>
      </c>
      <c r="AD46" s="34">
        <f>$U$28/'Fixed data'!$C$7</f>
        <v>0</v>
      </c>
      <c r="AE46" s="34">
        <f>$U$28/'Fixed data'!$C$7</f>
        <v>0</v>
      </c>
      <c r="AF46" s="34">
        <f>$U$28/'Fixed data'!$C$7</f>
        <v>0</v>
      </c>
      <c r="AG46" s="34">
        <f>$U$28/'Fixed data'!$C$7</f>
        <v>0</v>
      </c>
      <c r="AH46" s="34">
        <f>$U$28/'Fixed data'!$C$7</f>
        <v>0</v>
      </c>
      <c r="AI46" s="34">
        <f>$U$28/'Fixed data'!$C$7</f>
        <v>0</v>
      </c>
      <c r="AJ46" s="34">
        <f>$U$28/'Fixed data'!$C$7</f>
        <v>0</v>
      </c>
      <c r="AK46" s="34">
        <f>$U$28/'Fixed data'!$C$7</f>
        <v>0</v>
      </c>
      <c r="AL46" s="34">
        <f>$U$28/'Fixed data'!$C$7</f>
        <v>0</v>
      </c>
      <c r="AM46" s="34">
        <f>$U$28/'Fixed data'!$C$7</f>
        <v>0</v>
      </c>
      <c r="AN46" s="34">
        <f>$U$28/'Fixed data'!$C$7</f>
        <v>0</v>
      </c>
      <c r="AO46" s="34">
        <f>$U$28/'Fixed data'!$C$7</f>
        <v>0</v>
      </c>
      <c r="AP46" s="34">
        <f>$U$28/'Fixed data'!$C$7</f>
        <v>0</v>
      </c>
      <c r="AQ46" s="34">
        <f>$U$28/'Fixed data'!$C$7</f>
        <v>0</v>
      </c>
      <c r="AR46" s="34">
        <f>$U$28/'Fixed data'!$C$7</f>
        <v>0</v>
      </c>
      <c r="AS46" s="34">
        <f>$U$28/'Fixed data'!$C$7</f>
        <v>0</v>
      </c>
      <c r="AT46" s="34">
        <f>$U$28/'Fixed data'!$C$7</f>
        <v>0</v>
      </c>
      <c r="AU46" s="34">
        <f>$U$28/'Fixed data'!$C$7</f>
        <v>0</v>
      </c>
      <c r="AV46" s="34">
        <f>$U$28/'Fixed data'!$C$7</f>
        <v>0</v>
      </c>
      <c r="AW46" s="34">
        <f>$U$28/'Fixed data'!$C$7</f>
        <v>0</v>
      </c>
      <c r="AX46" s="34">
        <f>$U$28/'Fixed data'!$C$7</f>
        <v>0</v>
      </c>
      <c r="AY46" s="34">
        <f>$U$28/'Fixed data'!$C$7</f>
        <v>0</v>
      </c>
      <c r="AZ46" s="34">
        <f>$U$28/'Fixed data'!$C$7</f>
        <v>0</v>
      </c>
      <c r="BA46" s="34">
        <f>$U$28/'Fixed data'!$C$7</f>
        <v>0</v>
      </c>
      <c r="BB46" s="34">
        <f>$U$28/'Fixed data'!$C$7</f>
        <v>0</v>
      </c>
      <c r="BC46" s="34">
        <f>$U$28/'Fixed data'!$C$7</f>
        <v>0</v>
      </c>
      <c r="BD46" s="34">
        <f>$U$28/'Fixed data'!$C$7</f>
        <v>0</v>
      </c>
    </row>
    <row r="47" spans="1:57" ht="16.5" hidden="1" customHeight="1" outlineLevel="1" x14ac:dyDescent="0.35">
      <c r="A47" s="110"/>
      <c r="B47" s="9" t="s">
        <v>115</v>
      </c>
      <c r="C47" s="11" t="s">
        <v>137</v>
      </c>
      <c r="D47" s="9" t="s">
        <v>39</v>
      </c>
      <c r="F47" s="34"/>
      <c r="G47" s="34"/>
      <c r="H47" s="34"/>
      <c r="I47" s="34"/>
      <c r="J47" s="34"/>
      <c r="K47" s="34"/>
      <c r="L47" s="34"/>
      <c r="M47" s="34"/>
      <c r="N47" s="34"/>
      <c r="O47" s="34"/>
      <c r="P47" s="34"/>
      <c r="Q47" s="34"/>
      <c r="R47" s="34"/>
      <c r="S47" s="34"/>
      <c r="T47" s="34"/>
      <c r="U47" s="34"/>
      <c r="V47" s="34"/>
      <c r="W47" s="34">
        <f>$V$28/'Fixed data'!$C$7</f>
        <v>0</v>
      </c>
      <c r="X47" s="34">
        <f>$V$28/'Fixed data'!$C$7</f>
        <v>0</v>
      </c>
      <c r="Y47" s="34">
        <f>$V$28/'Fixed data'!$C$7</f>
        <v>0</v>
      </c>
      <c r="Z47" s="34">
        <f>$V$28/'Fixed data'!$C$7</f>
        <v>0</v>
      </c>
      <c r="AA47" s="34">
        <f>$V$28/'Fixed data'!$C$7</f>
        <v>0</v>
      </c>
      <c r="AB47" s="34">
        <f>$V$28/'Fixed data'!$C$7</f>
        <v>0</v>
      </c>
      <c r="AC47" s="34">
        <f>$V$28/'Fixed data'!$C$7</f>
        <v>0</v>
      </c>
      <c r="AD47" s="34">
        <f>$V$28/'Fixed data'!$C$7</f>
        <v>0</v>
      </c>
      <c r="AE47" s="34">
        <f>$V$28/'Fixed data'!$C$7</f>
        <v>0</v>
      </c>
      <c r="AF47" s="34">
        <f>$V$28/'Fixed data'!$C$7</f>
        <v>0</v>
      </c>
      <c r="AG47" s="34">
        <f>$V$28/'Fixed data'!$C$7</f>
        <v>0</v>
      </c>
      <c r="AH47" s="34">
        <f>$V$28/'Fixed data'!$C$7</f>
        <v>0</v>
      </c>
      <c r="AI47" s="34">
        <f>$V$28/'Fixed data'!$C$7</f>
        <v>0</v>
      </c>
      <c r="AJ47" s="34">
        <f>$V$28/'Fixed data'!$C$7</f>
        <v>0</v>
      </c>
      <c r="AK47" s="34">
        <f>$V$28/'Fixed data'!$C$7</f>
        <v>0</v>
      </c>
      <c r="AL47" s="34">
        <f>$V$28/'Fixed data'!$C$7</f>
        <v>0</v>
      </c>
      <c r="AM47" s="34">
        <f>$V$28/'Fixed data'!$C$7</f>
        <v>0</v>
      </c>
      <c r="AN47" s="34">
        <f>$V$28/'Fixed data'!$C$7</f>
        <v>0</v>
      </c>
      <c r="AO47" s="34">
        <f>$V$28/'Fixed data'!$C$7</f>
        <v>0</v>
      </c>
      <c r="AP47" s="34">
        <f>$V$28/'Fixed data'!$C$7</f>
        <v>0</v>
      </c>
      <c r="AQ47" s="34">
        <f>$V$28/'Fixed data'!$C$7</f>
        <v>0</v>
      </c>
      <c r="AR47" s="34">
        <f>$V$28/'Fixed data'!$C$7</f>
        <v>0</v>
      </c>
      <c r="AS47" s="34">
        <f>$V$28/'Fixed data'!$C$7</f>
        <v>0</v>
      </c>
      <c r="AT47" s="34">
        <f>$V$28/'Fixed data'!$C$7</f>
        <v>0</v>
      </c>
      <c r="AU47" s="34">
        <f>$V$28/'Fixed data'!$C$7</f>
        <v>0</v>
      </c>
      <c r="AV47" s="34">
        <f>$V$28/'Fixed data'!$C$7</f>
        <v>0</v>
      </c>
      <c r="AW47" s="34">
        <f>$V$28/'Fixed data'!$C$7</f>
        <v>0</v>
      </c>
      <c r="AX47" s="34">
        <f>$V$28/'Fixed data'!$C$7</f>
        <v>0</v>
      </c>
      <c r="AY47" s="34">
        <f>$V$28/'Fixed data'!$C$7</f>
        <v>0</v>
      </c>
      <c r="AZ47" s="34">
        <f>$V$28/'Fixed data'!$C$7</f>
        <v>0</v>
      </c>
      <c r="BA47" s="34">
        <f>$V$28/'Fixed data'!$C$7</f>
        <v>0</v>
      </c>
      <c r="BB47" s="34">
        <f>$V$28/'Fixed data'!$C$7</f>
        <v>0</v>
      </c>
      <c r="BC47" s="34">
        <f>$V$28/'Fixed data'!$C$7</f>
        <v>0</v>
      </c>
      <c r="BD47" s="34">
        <f>$V$28/'Fixed data'!$C$7</f>
        <v>0</v>
      </c>
    </row>
    <row r="48" spans="1:57" ht="16.5" hidden="1" customHeight="1" outlineLevel="1" x14ac:dyDescent="0.35">
      <c r="A48" s="110"/>
      <c r="B48" s="9" t="s">
        <v>116</v>
      </c>
      <c r="C48" s="11" t="s">
        <v>138</v>
      </c>
      <c r="D48" s="9" t="s">
        <v>39</v>
      </c>
      <c r="F48" s="34"/>
      <c r="G48" s="34"/>
      <c r="H48" s="34"/>
      <c r="I48" s="34"/>
      <c r="J48" s="34"/>
      <c r="K48" s="34"/>
      <c r="L48" s="34"/>
      <c r="M48" s="34"/>
      <c r="N48" s="34"/>
      <c r="O48" s="34"/>
      <c r="P48" s="34"/>
      <c r="Q48" s="34"/>
      <c r="R48" s="34"/>
      <c r="S48" s="34"/>
      <c r="T48" s="34"/>
      <c r="U48" s="34"/>
      <c r="V48" s="34"/>
      <c r="W48" s="34"/>
      <c r="X48" s="34">
        <f>$W$28/'Fixed data'!$C$7</f>
        <v>0</v>
      </c>
      <c r="Y48" s="34">
        <f>$W$28/'Fixed data'!$C$7</f>
        <v>0</v>
      </c>
      <c r="Z48" s="34">
        <f>$W$28/'Fixed data'!$C$7</f>
        <v>0</v>
      </c>
      <c r="AA48" s="34">
        <f>$W$28/'Fixed data'!$C$7</f>
        <v>0</v>
      </c>
      <c r="AB48" s="34">
        <f>$W$28/'Fixed data'!$C$7</f>
        <v>0</v>
      </c>
      <c r="AC48" s="34">
        <f>$W$28/'Fixed data'!$C$7</f>
        <v>0</v>
      </c>
      <c r="AD48" s="34">
        <f>$W$28/'Fixed data'!$C$7</f>
        <v>0</v>
      </c>
      <c r="AE48" s="34">
        <f>$W$28/'Fixed data'!$C$7</f>
        <v>0</v>
      </c>
      <c r="AF48" s="34">
        <f>$W$28/'Fixed data'!$C$7</f>
        <v>0</v>
      </c>
      <c r="AG48" s="34">
        <f>$W$28/'Fixed data'!$C$7</f>
        <v>0</v>
      </c>
      <c r="AH48" s="34">
        <f>$W$28/'Fixed data'!$C$7</f>
        <v>0</v>
      </c>
      <c r="AI48" s="34">
        <f>$W$28/'Fixed data'!$C$7</f>
        <v>0</v>
      </c>
      <c r="AJ48" s="34">
        <f>$W$28/'Fixed data'!$C$7</f>
        <v>0</v>
      </c>
      <c r="AK48" s="34">
        <f>$W$28/'Fixed data'!$C$7</f>
        <v>0</v>
      </c>
      <c r="AL48" s="34">
        <f>$W$28/'Fixed data'!$C$7</f>
        <v>0</v>
      </c>
      <c r="AM48" s="34">
        <f>$W$28/'Fixed data'!$C$7</f>
        <v>0</v>
      </c>
      <c r="AN48" s="34">
        <f>$W$28/'Fixed data'!$C$7</f>
        <v>0</v>
      </c>
      <c r="AO48" s="34">
        <f>$W$28/'Fixed data'!$C$7</f>
        <v>0</v>
      </c>
      <c r="AP48" s="34">
        <f>$W$28/'Fixed data'!$C$7</f>
        <v>0</v>
      </c>
      <c r="AQ48" s="34">
        <f>$W$28/'Fixed data'!$C$7</f>
        <v>0</v>
      </c>
      <c r="AR48" s="34">
        <f>$W$28/'Fixed data'!$C$7</f>
        <v>0</v>
      </c>
      <c r="AS48" s="34">
        <f>$W$28/'Fixed data'!$C$7</f>
        <v>0</v>
      </c>
      <c r="AT48" s="34">
        <f>$W$28/'Fixed data'!$C$7</f>
        <v>0</v>
      </c>
      <c r="AU48" s="34">
        <f>$W$28/'Fixed data'!$C$7</f>
        <v>0</v>
      </c>
      <c r="AV48" s="34">
        <f>$W$28/'Fixed data'!$C$7</f>
        <v>0</v>
      </c>
      <c r="AW48" s="34">
        <f>$W$28/'Fixed data'!$C$7</f>
        <v>0</v>
      </c>
      <c r="AX48" s="34">
        <f>$W$28/'Fixed data'!$C$7</f>
        <v>0</v>
      </c>
      <c r="AY48" s="34">
        <f>$W$28/'Fixed data'!$C$7</f>
        <v>0</v>
      </c>
      <c r="AZ48" s="34">
        <f>$W$28/'Fixed data'!$C$7</f>
        <v>0</v>
      </c>
      <c r="BA48" s="34">
        <f>$W$28/'Fixed data'!$C$7</f>
        <v>0</v>
      </c>
      <c r="BB48" s="34">
        <f>$W$28/'Fixed data'!$C$7</f>
        <v>0</v>
      </c>
      <c r="BC48" s="34">
        <f>$W$28/'Fixed data'!$C$7</f>
        <v>0</v>
      </c>
      <c r="BD48" s="34">
        <f>$W$28/'Fixed data'!$C$7</f>
        <v>0</v>
      </c>
    </row>
    <row r="49" spans="1:56" ht="16.5" collapsed="1" x14ac:dyDescent="0.35">
      <c r="A49" s="110"/>
      <c r="B49" s="9" t="s">
        <v>117</v>
      </c>
      <c r="C49" s="11" t="s">
        <v>139</v>
      </c>
      <c r="D49" s="9" t="s">
        <v>39</v>
      </c>
      <c r="F49" s="34"/>
      <c r="G49" s="34"/>
      <c r="H49" s="34"/>
      <c r="I49" s="34"/>
      <c r="J49" s="34"/>
      <c r="K49" s="34"/>
      <c r="L49" s="34"/>
      <c r="M49" s="34"/>
      <c r="N49" s="34"/>
      <c r="O49" s="34"/>
      <c r="P49" s="34"/>
      <c r="Q49" s="34"/>
      <c r="R49" s="34"/>
      <c r="S49" s="34"/>
      <c r="T49" s="34"/>
      <c r="U49" s="34"/>
      <c r="V49" s="34"/>
      <c r="W49" s="34"/>
      <c r="X49" s="34"/>
      <c r="Y49" s="34">
        <f>$X$28/'Fixed data'!$C$7</f>
        <v>0</v>
      </c>
      <c r="Z49" s="34">
        <f>$X$28/'Fixed data'!$C$7</f>
        <v>0</v>
      </c>
      <c r="AA49" s="34">
        <f>$X$28/'Fixed data'!$C$7</f>
        <v>0</v>
      </c>
      <c r="AB49" s="34">
        <f>$X$28/'Fixed data'!$C$7</f>
        <v>0</v>
      </c>
      <c r="AC49" s="34">
        <f>$X$28/'Fixed data'!$C$7</f>
        <v>0</v>
      </c>
      <c r="AD49" s="34">
        <f>$X$28/'Fixed data'!$C$7</f>
        <v>0</v>
      </c>
      <c r="AE49" s="34">
        <f>$X$28/'Fixed data'!$C$7</f>
        <v>0</v>
      </c>
      <c r="AF49" s="34">
        <f>$X$28/'Fixed data'!$C$7</f>
        <v>0</v>
      </c>
      <c r="AG49" s="34">
        <f>$X$28/'Fixed data'!$C$7</f>
        <v>0</v>
      </c>
      <c r="AH49" s="34">
        <f>$X$28/'Fixed data'!$C$7</f>
        <v>0</v>
      </c>
      <c r="AI49" s="34">
        <f>$X$28/'Fixed data'!$C$7</f>
        <v>0</v>
      </c>
      <c r="AJ49" s="34">
        <f>$X$28/'Fixed data'!$C$7</f>
        <v>0</v>
      </c>
      <c r="AK49" s="34">
        <f>$X$28/'Fixed data'!$C$7</f>
        <v>0</v>
      </c>
      <c r="AL49" s="34">
        <f>$X$28/'Fixed data'!$C$7</f>
        <v>0</v>
      </c>
      <c r="AM49" s="34">
        <f>$X$28/'Fixed data'!$C$7</f>
        <v>0</v>
      </c>
      <c r="AN49" s="34">
        <f>$X$28/'Fixed data'!$C$7</f>
        <v>0</v>
      </c>
      <c r="AO49" s="34">
        <f>$X$28/'Fixed data'!$C$7</f>
        <v>0</v>
      </c>
      <c r="AP49" s="34">
        <f>$X$28/'Fixed data'!$C$7</f>
        <v>0</v>
      </c>
      <c r="AQ49" s="34">
        <f>$X$28/'Fixed data'!$C$7</f>
        <v>0</v>
      </c>
      <c r="AR49" s="34">
        <f>$X$28/'Fixed data'!$C$7</f>
        <v>0</v>
      </c>
      <c r="AS49" s="34">
        <f>$X$28/'Fixed data'!$C$7</f>
        <v>0</v>
      </c>
      <c r="AT49" s="34">
        <f>$X$28/'Fixed data'!$C$7</f>
        <v>0</v>
      </c>
      <c r="AU49" s="34">
        <f>$X$28/'Fixed data'!$C$7</f>
        <v>0</v>
      </c>
      <c r="AV49" s="34">
        <f>$X$28/'Fixed data'!$C$7</f>
        <v>0</v>
      </c>
      <c r="AW49" s="34">
        <f>$X$28/'Fixed data'!$C$7</f>
        <v>0</v>
      </c>
      <c r="AX49" s="34">
        <f>$X$28/'Fixed data'!$C$7</f>
        <v>0</v>
      </c>
      <c r="AY49" s="34">
        <f>$X$28/'Fixed data'!$C$7</f>
        <v>0</v>
      </c>
      <c r="AZ49" s="34">
        <f>$X$28/'Fixed data'!$C$7</f>
        <v>0</v>
      </c>
      <c r="BA49" s="34">
        <f>$X$28/'Fixed data'!$C$7</f>
        <v>0</v>
      </c>
      <c r="BB49" s="34">
        <f>$X$28/'Fixed data'!$C$7</f>
        <v>0</v>
      </c>
      <c r="BC49" s="34">
        <f>$X$28/'Fixed data'!$C$7</f>
        <v>0</v>
      </c>
      <c r="BD49" s="34">
        <f>$X$28/'Fixed data'!$C$7</f>
        <v>0</v>
      </c>
    </row>
    <row r="50" spans="1:56" ht="16.5" x14ac:dyDescent="0.35">
      <c r="A50" s="110"/>
      <c r="B50" s="9" t="s">
        <v>118</v>
      </c>
      <c r="C50" s="11" t="s">
        <v>140</v>
      </c>
      <c r="D50" s="9" t="s">
        <v>39</v>
      </c>
      <c r="F50" s="34"/>
      <c r="G50" s="34"/>
      <c r="H50" s="34"/>
      <c r="I50" s="34"/>
      <c r="J50" s="34"/>
      <c r="K50" s="34"/>
      <c r="L50" s="34"/>
      <c r="M50" s="34"/>
      <c r="N50" s="34"/>
      <c r="O50" s="34"/>
      <c r="P50" s="34"/>
      <c r="Q50" s="34"/>
      <c r="R50" s="34"/>
      <c r="S50" s="34"/>
      <c r="T50" s="34"/>
      <c r="U50" s="34"/>
      <c r="V50" s="34"/>
      <c r="W50" s="34"/>
      <c r="X50" s="34"/>
      <c r="Y50" s="34"/>
      <c r="Z50" s="34">
        <f>$Y$28/'Fixed data'!$C$7</f>
        <v>0</v>
      </c>
      <c r="AA50" s="34">
        <f>$Y$28/'Fixed data'!$C$7</f>
        <v>0</v>
      </c>
      <c r="AB50" s="34">
        <f>$Y$28/'Fixed data'!$C$7</f>
        <v>0</v>
      </c>
      <c r="AC50" s="34">
        <f>$Y$28/'Fixed data'!$C$7</f>
        <v>0</v>
      </c>
      <c r="AD50" s="34">
        <f>$Y$28/'Fixed data'!$C$7</f>
        <v>0</v>
      </c>
      <c r="AE50" s="34">
        <f>$Y$28/'Fixed data'!$C$7</f>
        <v>0</v>
      </c>
      <c r="AF50" s="34">
        <f>$Y$28/'Fixed data'!$C$7</f>
        <v>0</v>
      </c>
      <c r="AG50" s="34">
        <f>$Y$28/'Fixed data'!$C$7</f>
        <v>0</v>
      </c>
      <c r="AH50" s="34">
        <f>$Y$28/'Fixed data'!$C$7</f>
        <v>0</v>
      </c>
      <c r="AI50" s="34">
        <f>$Y$28/'Fixed data'!$C$7</f>
        <v>0</v>
      </c>
      <c r="AJ50" s="34">
        <f>$Y$28/'Fixed data'!$C$7</f>
        <v>0</v>
      </c>
      <c r="AK50" s="34">
        <f>$Y$28/'Fixed data'!$C$7</f>
        <v>0</v>
      </c>
      <c r="AL50" s="34">
        <f>$Y$28/'Fixed data'!$C$7</f>
        <v>0</v>
      </c>
      <c r="AM50" s="34">
        <f>$Y$28/'Fixed data'!$C$7</f>
        <v>0</v>
      </c>
      <c r="AN50" s="34">
        <f>$Y$28/'Fixed data'!$C$7</f>
        <v>0</v>
      </c>
      <c r="AO50" s="34">
        <f>$Y$28/'Fixed data'!$C$7</f>
        <v>0</v>
      </c>
      <c r="AP50" s="34">
        <f>$Y$28/'Fixed data'!$C$7</f>
        <v>0</v>
      </c>
      <c r="AQ50" s="34">
        <f>$Y$28/'Fixed data'!$C$7</f>
        <v>0</v>
      </c>
      <c r="AR50" s="34">
        <f>$Y$28/'Fixed data'!$C$7</f>
        <v>0</v>
      </c>
      <c r="AS50" s="34">
        <f>$Y$28/'Fixed data'!$C$7</f>
        <v>0</v>
      </c>
      <c r="AT50" s="34">
        <f>$Y$28/'Fixed data'!$C$7</f>
        <v>0</v>
      </c>
      <c r="AU50" s="34">
        <f>$Y$28/'Fixed data'!$C$7</f>
        <v>0</v>
      </c>
      <c r="AV50" s="34">
        <f>$Y$28/'Fixed data'!$C$7</f>
        <v>0</v>
      </c>
      <c r="AW50" s="34">
        <f>$Y$28/'Fixed data'!$C$7</f>
        <v>0</v>
      </c>
      <c r="AX50" s="34">
        <f>$Y$28/'Fixed data'!$C$7</f>
        <v>0</v>
      </c>
      <c r="AY50" s="34">
        <f>$Y$28/'Fixed data'!$C$7</f>
        <v>0</v>
      </c>
      <c r="AZ50" s="34">
        <f>$Y$28/'Fixed data'!$C$7</f>
        <v>0</v>
      </c>
      <c r="BA50" s="34">
        <f>$Y$28/'Fixed data'!$C$7</f>
        <v>0</v>
      </c>
      <c r="BB50" s="34">
        <f>$Y$28/'Fixed data'!$C$7</f>
        <v>0</v>
      </c>
      <c r="BC50" s="34">
        <f>$Y$28/'Fixed data'!$C$7</f>
        <v>0</v>
      </c>
      <c r="BD50" s="34">
        <f>$Y$28/'Fixed data'!$C$7</f>
        <v>0</v>
      </c>
    </row>
    <row r="51" spans="1:56" ht="16.5" x14ac:dyDescent="0.35">
      <c r="A51" s="110"/>
      <c r="B51" s="9" t="s">
        <v>119</v>
      </c>
      <c r="C51" s="11" t="s">
        <v>141</v>
      </c>
      <c r="D51" s="9" t="s">
        <v>39</v>
      </c>
      <c r="F51" s="34"/>
      <c r="G51" s="34"/>
      <c r="H51" s="34"/>
      <c r="I51" s="34"/>
      <c r="J51" s="34"/>
      <c r="K51" s="34"/>
      <c r="L51" s="34"/>
      <c r="M51" s="34"/>
      <c r="N51" s="34"/>
      <c r="O51" s="34"/>
      <c r="P51" s="34"/>
      <c r="Q51" s="34"/>
      <c r="R51" s="34"/>
      <c r="S51" s="34"/>
      <c r="T51" s="34"/>
      <c r="U51" s="34"/>
      <c r="V51" s="34"/>
      <c r="W51" s="34"/>
      <c r="X51" s="34"/>
      <c r="Y51" s="34"/>
      <c r="Z51" s="34"/>
      <c r="AA51" s="34">
        <f>$Z$28/'Fixed data'!$C$7</f>
        <v>0</v>
      </c>
      <c r="AB51" s="34">
        <f>$Z$28/'Fixed data'!$C$7</f>
        <v>0</v>
      </c>
      <c r="AC51" s="34">
        <f>$Z$28/'Fixed data'!$C$7</f>
        <v>0</v>
      </c>
      <c r="AD51" s="34">
        <f>$Z$28/'Fixed data'!$C$7</f>
        <v>0</v>
      </c>
      <c r="AE51" s="34">
        <f>$Z$28/'Fixed data'!$C$7</f>
        <v>0</v>
      </c>
      <c r="AF51" s="34">
        <f>$Z$28/'Fixed data'!$C$7</f>
        <v>0</v>
      </c>
      <c r="AG51" s="34">
        <f>$Z$28/'Fixed data'!$C$7</f>
        <v>0</v>
      </c>
      <c r="AH51" s="34">
        <f>$Z$28/'Fixed data'!$C$7</f>
        <v>0</v>
      </c>
      <c r="AI51" s="34">
        <f>$Z$28/'Fixed data'!$C$7</f>
        <v>0</v>
      </c>
      <c r="AJ51" s="34">
        <f>$Z$28/'Fixed data'!$C$7</f>
        <v>0</v>
      </c>
      <c r="AK51" s="34">
        <f>$Z$28/'Fixed data'!$C$7</f>
        <v>0</v>
      </c>
      <c r="AL51" s="34">
        <f>$Z$28/'Fixed data'!$C$7</f>
        <v>0</v>
      </c>
      <c r="AM51" s="34">
        <f>$Z$28/'Fixed data'!$C$7</f>
        <v>0</v>
      </c>
      <c r="AN51" s="34">
        <f>$Z$28/'Fixed data'!$C$7</f>
        <v>0</v>
      </c>
      <c r="AO51" s="34">
        <f>$Z$28/'Fixed data'!$C$7</f>
        <v>0</v>
      </c>
      <c r="AP51" s="34">
        <f>$Z$28/'Fixed data'!$C$7</f>
        <v>0</v>
      </c>
      <c r="AQ51" s="34">
        <f>$Z$28/'Fixed data'!$C$7</f>
        <v>0</v>
      </c>
      <c r="AR51" s="34">
        <f>$Z$28/'Fixed data'!$C$7</f>
        <v>0</v>
      </c>
      <c r="AS51" s="34">
        <f>$Z$28/'Fixed data'!$C$7</f>
        <v>0</v>
      </c>
      <c r="AT51" s="34">
        <f>$Z$28/'Fixed data'!$C$7</f>
        <v>0</v>
      </c>
      <c r="AU51" s="34">
        <f>$Z$28/'Fixed data'!$C$7</f>
        <v>0</v>
      </c>
      <c r="AV51" s="34">
        <f>$Z$28/'Fixed data'!$C$7</f>
        <v>0</v>
      </c>
      <c r="AW51" s="34">
        <f>$Z$28/'Fixed data'!$C$7</f>
        <v>0</v>
      </c>
      <c r="AX51" s="34">
        <f>$Z$28/'Fixed data'!$C$7</f>
        <v>0</v>
      </c>
      <c r="AY51" s="34">
        <f>$Z$28/'Fixed data'!$C$7</f>
        <v>0</v>
      </c>
      <c r="AZ51" s="34">
        <f>$Z$28/'Fixed data'!$C$7</f>
        <v>0</v>
      </c>
      <c r="BA51" s="34">
        <f>$Z$28/'Fixed data'!$C$7</f>
        <v>0</v>
      </c>
      <c r="BB51" s="34">
        <f>$Z$28/'Fixed data'!$C$7</f>
        <v>0</v>
      </c>
      <c r="BC51" s="34">
        <f>$Z$28/'Fixed data'!$C$7</f>
        <v>0</v>
      </c>
      <c r="BD51" s="34">
        <f>$Z$28/'Fixed data'!$C$7</f>
        <v>0</v>
      </c>
    </row>
    <row r="52" spans="1:56" ht="16.5" x14ac:dyDescent="0.35">
      <c r="A52" s="110"/>
      <c r="B52" s="9" t="s">
        <v>120</v>
      </c>
      <c r="C52" s="11" t="s">
        <v>142</v>
      </c>
      <c r="D52" s="9" t="s">
        <v>39</v>
      </c>
      <c r="F52" s="34"/>
      <c r="G52" s="34"/>
      <c r="H52" s="34"/>
      <c r="I52" s="34"/>
      <c r="J52" s="34"/>
      <c r="K52" s="34"/>
      <c r="L52" s="34"/>
      <c r="M52" s="34"/>
      <c r="N52" s="34"/>
      <c r="O52" s="34"/>
      <c r="P52" s="34"/>
      <c r="Q52" s="34"/>
      <c r="R52" s="34"/>
      <c r="S52" s="34"/>
      <c r="T52" s="34"/>
      <c r="U52" s="34"/>
      <c r="V52" s="34"/>
      <c r="W52" s="34"/>
      <c r="X52" s="34"/>
      <c r="Y52" s="34"/>
      <c r="Z52" s="34"/>
      <c r="AA52" s="34"/>
      <c r="AB52" s="34">
        <f>$AA$28/'Fixed data'!$C$7</f>
        <v>0</v>
      </c>
      <c r="AC52" s="34">
        <f>$AA$28/'Fixed data'!$C$7</f>
        <v>0</v>
      </c>
      <c r="AD52" s="34">
        <f>$AA$28/'Fixed data'!$C$7</f>
        <v>0</v>
      </c>
      <c r="AE52" s="34">
        <f>$AA$28/'Fixed data'!$C$7</f>
        <v>0</v>
      </c>
      <c r="AF52" s="34">
        <f>$AA$28/'Fixed data'!$C$7</f>
        <v>0</v>
      </c>
      <c r="AG52" s="34">
        <f>$AA$28/'Fixed data'!$C$7</f>
        <v>0</v>
      </c>
      <c r="AH52" s="34">
        <f>$AA$28/'Fixed data'!$C$7</f>
        <v>0</v>
      </c>
      <c r="AI52" s="34">
        <f>$AA$28/'Fixed data'!$C$7</f>
        <v>0</v>
      </c>
      <c r="AJ52" s="34">
        <f>$AA$28/'Fixed data'!$C$7</f>
        <v>0</v>
      </c>
      <c r="AK52" s="34">
        <f>$AA$28/'Fixed data'!$C$7</f>
        <v>0</v>
      </c>
      <c r="AL52" s="34">
        <f>$AA$28/'Fixed data'!$C$7</f>
        <v>0</v>
      </c>
      <c r="AM52" s="34">
        <f>$AA$28/'Fixed data'!$C$7</f>
        <v>0</v>
      </c>
      <c r="AN52" s="34">
        <f>$AA$28/'Fixed data'!$C$7</f>
        <v>0</v>
      </c>
      <c r="AO52" s="34">
        <f>$AA$28/'Fixed data'!$C$7</f>
        <v>0</v>
      </c>
      <c r="AP52" s="34">
        <f>$AA$28/'Fixed data'!$C$7</f>
        <v>0</v>
      </c>
      <c r="AQ52" s="34">
        <f>$AA$28/'Fixed data'!$C$7</f>
        <v>0</v>
      </c>
      <c r="AR52" s="34">
        <f>$AA$28/'Fixed data'!$C$7</f>
        <v>0</v>
      </c>
      <c r="AS52" s="34">
        <f>$AA$28/'Fixed data'!$C$7</f>
        <v>0</v>
      </c>
      <c r="AT52" s="34">
        <f>$AA$28/'Fixed data'!$C$7</f>
        <v>0</v>
      </c>
      <c r="AU52" s="34">
        <f>$AA$28/'Fixed data'!$C$7</f>
        <v>0</v>
      </c>
      <c r="AV52" s="34">
        <f>$AA$28/'Fixed data'!$C$7</f>
        <v>0</v>
      </c>
      <c r="AW52" s="34">
        <f>$AA$28/'Fixed data'!$C$7</f>
        <v>0</v>
      </c>
      <c r="AX52" s="34">
        <f>$AA$28/'Fixed data'!$C$7</f>
        <v>0</v>
      </c>
      <c r="AY52" s="34">
        <f>$AA$28/'Fixed data'!$C$7</f>
        <v>0</v>
      </c>
      <c r="AZ52" s="34">
        <f>$AA$28/'Fixed data'!$C$7</f>
        <v>0</v>
      </c>
      <c r="BA52" s="34">
        <f>$AA$28/'Fixed data'!$C$7</f>
        <v>0</v>
      </c>
      <c r="BB52" s="34">
        <f>$AA$28/'Fixed data'!$C$7</f>
        <v>0</v>
      </c>
      <c r="BC52" s="34">
        <f>$AA$28/'Fixed data'!$C$7</f>
        <v>0</v>
      </c>
      <c r="BD52" s="34">
        <f>$AA$28/'Fixed data'!$C$7</f>
        <v>0</v>
      </c>
    </row>
    <row r="53" spans="1:56" ht="16.5" x14ac:dyDescent="0.35">
      <c r="A53" s="110"/>
      <c r="B53" s="9" t="s">
        <v>121</v>
      </c>
      <c r="C53" s="11" t="s">
        <v>143</v>
      </c>
      <c r="D53" s="9" t="s">
        <v>39</v>
      </c>
      <c r="F53" s="34"/>
      <c r="G53" s="34"/>
      <c r="H53" s="34"/>
      <c r="I53" s="34"/>
      <c r="J53" s="34"/>
      <c r="K53" s="34"/>
      <c r="L53" s="34"/>
      <c r="M53" s="34"/>
      <c r="N53" s="34"/>
      <c r="O53" s="34"/>
      <c r="P53" s="34"/>
      <c r="Q53" s="34"/>
      <c r="R53" s="34"/>
      <c r="S53" s="34"/>
      <c r="T53" s="34"/>
      <c r="U53" s="34"/>
      <c r="V53" s="34"/>
      <c r="W53" s="34"/>
      <c r="X53" s="34"/>
      <c r="Y53" s="34"/>
      <c r="Z53" s="34"/>
      <c r="AA53" s="34"/>
      <c r="AB53" s="34"/>
      <c r="AC53" s="34">
        <f>$AB$28/'Fixed data'!$C$7</f>
        <v>0</v>
      </c>
      <c r="AD53" s="34">
        <f>$AB$28/'Fixed data'!$C$7</f>
        <v>0</v>
      </c>
      <c r="AE53" s="34">
        <f>$AB$28/'Fixed data'!$C$7</f>
        <v>0</v>
      </c>
      <c r="AF53" s="34">
        <f>$AB$28/'Fixed data'!$C$7</f>
        <v>0</v>
      </c>
      <c r="AG53" s="34">
        <f>$AB$28/'Fixed data'!$C$7</f>
        <v>0</v>
      </c>
      <c r="AH53" s="34">
        <f>$AB$28/'Fixed data'!$C$7</f>
        <v>0</v>
      </c>
      <c r="AI53" s="34">
        <f>$AB$28/'Fixed data'!$C$7</f>
        <v>0</v>
      </c>
      <c r="AJ53" s="34">
        <f>$AB$28/'Fixed data'!$C$7</f>
        <v>0</v>
      </c>
      <c r="AK53" s="34">
        <f>$AB$28/'Fixed data'!$C$7</f>
        <v>0</v>
      </c>
      <c r="AL53" s="34">
        <f>$AB$28/'Fixed data'!$C$7</f>
        <v>0</v>
      </c>
      <c r="AM53" s="34">
        <f>$AB$28/'Fixed data'!$C$7</f>
        <v>0</v>
      </c>
      <c r="AN53" s="34">
        <f>$AB$28/'Fixed data'!$C$7</f>
        <v>0</v>
      </c>
      <c r="AO53" s="34">
        <f>$AB$28/'Fixed data'!$C$7</f>
        <v>0</v>
      </c>
      <c r="AP53" s="34">
        <f>$AB$28/'Fixed data'!$C$7</f>
        <v>0</v>
      </c>
      <c r="AQ53" s="34">
        <f>$AB$28/'Fixed data'!$C$7</f>
        <v>0</v>
      </c>
      <c r="AR53" s="34">
        <f>$AB$28/'Fixed data'!$C$7</f>
        <v>0</v>
      </c>
      <c r="AS53" s="34">
        <f>$AB$28/'Fixed data'!$C$7</f>
        <v>0</v>
      </c>
      <c r="AT53" s="34">
        <f>$AB$28/'Fixed data'!$C$7</f>
        <v>0</v>
      </c>
      <c r="AU53" s="34">
        <f>$AB$28/'Fixed data'!$C$7</f>
        <v>0</v>
      </c>
      <c r="AV53" s="34">
        <f>$AB$28/'Fixed data'!$C$7</f>
        <v>0</v>
      </c>
      <c r="AW53" s="34">
        <f>$AB$28/'Fixed data'!$C$7</f>
        <v>0</v>
      </c>
      <c r="AX53" s="34">
        <f>$AB$28/'Fixed data'!$C$7</f>
        <v>0</v>
      </c>
      <c r="AY53" s="34">
        <f>$AB$28/'Fixed data'!$C$7</f>
        <v>0</v>
      </c>
      <c r="AZ53" s="34">
        <f>$AB$28/'Fixed data'!$C$7</f>
        <v>0</v>
      </c>
      <c r="BA53" s="34">
        <f>$AB$28/'Fixed data'!$C$7</f>
        <v>0</v>
      </c>
      <c r="BB53" s="34">
        <f>$AB$28/'Fixed data'!$C$7</f>
        <v>0</v>
      </c>
      <c r="BC53" s="34">
        <f>$AB$28/'Fixed data'!$C$7</f>
        <v>0</v>
      </c>
      <c r="BD53" s="34">
        <f>$AB$28/'Fixed data'!$C$7</f>
        <v>0</v>
      </c>
    </row>
    <row r="54" spans="1:56" ht="16.5" x14ac:dyDescent="0.35">
      <c r="A54" s="110"/>
      <c r="B54" s="9" t="s">
        <v>122</v>
      </c>
      <c r="C54" s="11" t="s">
        <v>144</v>
      </c>
      <c r="D54" s="9" t="s">
        <v>39</v>
      </c>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f>$AC$28/'Fixed data'!$C$7</f>
        <v>0</v>
      </c>
      <c r="AE54" s="34">
        <f>$AC$28/'Fixed data'!$C$7</f>
        <v>0</v>
      </c>
      <c r="AF54" s="34">
        <f>$AC$28/'Fixed data'!$C$7</f>
        <v>0</v>
      </c>
      <c r="AG54" s="34">
        <f>$AC$28/'Fixed data'!$C$7</f>
        <v>0</v>
      </c>
      <c r="AH54" s="34">
        <f>$AC$28/'Fixed data'!$C$7</f>
        <v>0</v>
      </c>
      <c r="AI54" s="34">
        <f>$AC$28/'Fixed data'!$C$7</f>
        <v>0</v>
      </c>
      <c r="AJ54" s="34">
        <f>$AC$28/'Fixed data'!$C$7</f>
        <v>0</v>
      </c>
      <c r="AK54" s="34">
        <f>$AC$28/'Fixed data'!$C$7</f>
        <v>0</v>
      </c>
      <c r="AL54" s="34">
        <f>$AC$28/'Fixed data'!$C$7</f>
        <v>0</v>
      </c>
      <c r="AM54" s="34">
        <f>$AC$28/'Fixed data'!$C$7</f>
        <v>0</v>
      </c>
      <c r="AN54" s="34">
        <f>$AC$28/'Fixed data'!$C$7</f>
        <v>0</v>
      </c>
      <c r="AO54" s="34">
        <f>$AC$28/'Fixed data'!$C$7</f>
        <v>0</v>
      </c>
      <c r="AP54" s="34">
        <f>$AC$28/'Fixed data'!$C$7</f>
        <v>0</v>
      </c>
      <c r="AQ54" s="34">
        <f>$AC$28/'Fixed data'!$C$7</f>
        <v>0</v>
      </c>
      <c r="AR54" s="34">
        <f>$AC$28/'Fixed data'!$C$7</f>
        <v>0</v>
      </c>
      <c r="AS54" s="34">
        <f>$AC$28/'Fixed data'!$C$7</f>
        <v>0</v>
      </c>
      <c r="AT54" s="34">
        <f>$AC$28/'Fixed data'!$C$7</f>
        <v>0</v>
      </c>
      <c r="AU54" s="34">
        <f>$AC$28/'Fixed data'!$C$7</f>
        <v>0</v>
      </c>
      <c r="AV54" s="34">
        <f>$AC$28/'Fixed data'!$C$7</f>
        <v>0</v>
      </c>
      <c r="AW54" s="34">
        <f>$AC$28/'Fixed data'!$C$7</f>
        <v>0</v>
      </c>
      <c r="AX54" s="34">
        <f>$AC$28/'Fixed data'!$C$7</f>
        <v>0</v>
      </c>
      <c r="AY54" s="34">
        <f>$AC$28/'Fixed data'!$C$7</f>
        <v>0</v>
      </c>
      <c r="AZ54" s="34">
        <f>$AC$28/'Fixed data'!$C$7</f>
        <v>0</v>
      </c>
      <c r="BA54" s="34">
        <f>$AC$28/'Fixed data'!$C$7</f>
        <v>0</v>
      </c>
      <c r="BB54" s="34">
        <f>$AC$28/'Fixed data'!$C$7</f>
        <v>0</v>
      </c>
      <c r="BC54" s="34">
        <f>$AC$28/'Fixed data'!$C$7</f>
        <v>0</v>
      </c>
      <c r="BD54" s="34">
        <f>$AC$28/'Fixed data'!$C$7</f>
        <v>0</v>
      </c>
    </row>
    <row r="55" spans="1:56" ht="16.5" x14ac:dyDescent="0.35">
      <c r="A55" s="110"/>
      <c r="B55" s="9" t="s">
        <v>123</v>
      </c>
      <c r="C55" s="11" t="s">
        <v>145</v>
      </c>
      <c r="D55" s="9" t="s">
        <v>39</v>
      </c>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f>$AD$28/'Fixed data'!$C$7</f>
        <v>0</v>
      </c>
      <c r="AF55" s="34">
        <f>$AD$28/'Fixed data'!$C$7</f>
        <v>0</v>
      </c>
      <c r="AG55" s="34">
        <f>$AD$28/'Fixed data'!$C$7</f>
        <v>0</v>
      </c>
      <c r="AH55" s="34">
        <f>$AD$28/'Fixed data'!$C$7</f>
        <v>0</v>
      </c>
      <c r="AI55" s="34">
        <f>$AD$28/'Fixed data'!$C$7</f>
        <v>0</v>
      </c>
      <c r="AJ55" s="34">
        <f>$AD$28/'Fixed data'!$C$7</f>
        <v>0</v>
      </c>
      <c r="AK55" s="34">
        <f>$AD$28/'Fixed data'!$C$7</f>
        <v>0</v>
      </c>
      <c r="AL55" s="34">
        <f>$AD$28/'Fixed data'!$C$7</f>
        <v>0</v>
      </c>
      <c r="AM55" s="34">
        <f>$AD$28/'Fixed data'!$C$7</f>
        <v>0</v>
      </c>
      <c r="AN55" s="34">
        <f>$AD$28/'Fixed data'!$C$7</f>
        <v>0</v>
      </c>
      <c r="AO55" s="34">
        <f>$AD$28/'Fixed data'!$C$7</f>
        <v>0</v>
      </c>
      <c r="AP55" s="34">
        <f>$AD$28/'Fixed data'!$C$7</f>
        <v>0</v>
      </c>
      <c r="AQ55" s="34">
        <f>$AD$28/'Fixed data'!$C$7</f>
        <v>0</v>
      </c>
      <c r="AR55" s="34">
        <f>$AD$28/'Fixed data'!$C$7</f>
        <v>0</v>
      </c>
      <c r="AS55" s="34">
        <f>$AD$28/'Fixed data'!$C$7</f>
        <v>0</v>
      </c>
      <c r="AT55" s="34">
        <f>$AD$28/'Fixed data'!$C$7</f>
        <v>0</v>
      </c>
      <c r="AU55" s="34">
        <f>$AD$28/'Fixed data'!$C$7</f>
        <v>0</v>
      </c>
      <c r="AV55" s="34">
        <f>$AD$28/'Fixed data'!$C$7</f>
        <v>0</v>
      </c>
      <c r="AW55" s="34">
        <f>$AD$28/'Fixed data'!$C$7</f>
        <v>0</v>
      </c>
      <c r="AX55" s="34">
        <f>$AD$28/'Fixed data'!$C$7</f>
        <v>0</v>
      </c>
      <c r="AY55" s="34">
        <f>$AD$28/'Fixed data'!$C$7</f>
        <v>0</v>
      </c>
      <c r="AZ55" s="34">
        <f>$AD$28/'Fixed data'!$C$7</f>
        <v>0</v>
      </c>
      <c r="BA55" s="34">
        <f>$AD$28/'Fixed data'!$C$7</f>
        <v>0</v>
      </c>
      <c r="BB55" s="34">
        <f>$AD$28/'Fixed data'!$C$7</f>
        <v>0</v>
      </c>
      <c r="BC55" s="34">
        <f>$AD$28/'Fixed data'!$C$7</f>
        <v>0</v>
      </c>
      <c r="BD55" s="34">
        <f>$AD$28/'Fixed data'!$C$7</f>
        <v>0</v>
      </c>
    </row>
    <row r="56" spans="1:56" ht="16.5" x14ac:dyDescent="0.35">
      <c r="A56" s="110"/>
      <c r="B56" s="9" t="s">
        <v>124</v>
      </c>
      <c r="C56" s="11" t="s">
        <v>146</v>
      </c>
      <c r="D56" s="9" t="s">
        <v>39</v>
      </c>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f>$AE$28/'Fixed data'!$C$7</f>
        <v>0</v>
      </c>
      <c r="AG56" s="34">
        <f>$AE$28/'Fixed data'!$C$7</f>
        <v>0</v>
      </c>
      <c r="AH56" s="34">
        <f>$AE$28/'Fixed data'!$C$7</f>
        <v>0</v>
      </c>
      <c r="AI56" s="34">
        <f>$AE$28/'Fixed data'!$C$7</f>
        <v>0</v>
      </c>
      <c r="AJ56" s="34">
        <f>$AE$28/'Fixed data'!$C$7</f>
        <v>0</v>
      </c>
      <c r="AK56" s="34">
        <f>$AE$28/'Fixed data'!$C$7</f>
        <v>0</v>
      </c>
      <c r="AL56" s="34">
        <f>$AE$28/'Fixed data'!$C$7</f>
        <v>0</v>
      </c>
      <c r="AM56" s="34">
        <f>$AE$28/'Fixed data'!$C$7</f>
        <v>0</v>
      </c>
      <c r="AN56" s="34">
        <f>$AE$28/'Fixed data'!$C$7</f>
        <v>0</v>
      </c>
      <c r="AO56" s="34">
        <f>$AE$28/'Fixed data'!$C$7</f>
        <v>0</v>
      </c>
      <c r="AP56" s="34">
        <f>$AE$28/'Fixed data'!$C$7</f>
        <v>0</v>
      </c>
      <c r="AQ56" s="34">
        <f>$AE$28/'Fixed data'!$C$7</f>
        <v>0</v>
      </c>
      <c r="AR56" s="34">
        <f>$AE$28/'Fixed data'!$C$7</f>
        <v>0</v>
      </c>
      <c r="AS56" s="34">
        <f>$AE$28/'Fixed data'!$C$7</f>
        <v>0</v>
      </c>
      <c r="AT56" s="34">
        <f>$AE$28/'Fixed data'!$C$7</f>
        <v>0</v>
      </c>
      <c r="AU56" s="34">
        <f>$AE$28/'Fixed data'!$C$7</f>
        <v>0</v>
      </c>
      <c r="AV56" s="34">
        <f>$AE$28/'Fixed data'!$C$7</f>
        <v>0</v>
      </c>
      <c r="AW56" s="34">
        <f>$AE$28/'Fixed data'!$C$7</f>
        <v>0</v>
      </c>
      <c r="AX56" s="34">
        <f>$AE$28/'Fixed data'!$C$7</f>
        <v>0</v>
      </c>
      <c r="AY56" s="34">
        <f>$AE$28/'Fixed data'!$C$7</f>
        <v>0</v>
      </c>
      <c r="AZ56" s="34">
        <f>$AE$28/'Fixed data'!$C$7</f>
        <v>0</v>
      </c>
      <c r="BA56" s="34">
        <f>$AE$28/'Fixed data'!$C$7</f>
        <v>0</v>
      </c>
      <c r="BB56" s="34">
        <f>$AE$28/'Fixed data'!$C$7</f>
        <v>0</v>
      </c>
      <c r="BC56" s="34">
        <f>$AE$28/'Fixed data'!$C$7</f>
        <v>0</v>
      </c>
      <c r="BD56" s="34">
        <f>$AE$28/'Fixed data'!$C$7</f>
        <v>0</v>
      </c>
    </row>
    <row r="57" spans="1:56" ht="16.5" x14ac:dyDescent="0.35">
      <c r="A57" s="110"/>
      <c r="B57" s="9" t="s">
        <v>125</v>
      </c>
      <c r="C57" s="11" t="s">
        <v>147</v>
      </c>
      <c r="D57" s="9" t="s">
        <v>39</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f>$AF$28/'Fixed data'!$C$7</f>
        <v>0</v>
      </c>
      <c r="AH57" s="34">
        <f>$AF$28/'Fixed data'!$C$7</f>
        <v>0</v>
      </c>
      <c r="AI57" s="34">
        <f>$AF$28/'Fixed data'!$C$7</f>
        <v>0</v>
      </c>
      <c r="AJ57" s="34">
        <f>$AF$28/'Fixed data'!$C$7</f>
        <v>0</v>
      </c>
      <c r="AK57" s="34">
        <f>$AF$28/'Fixed data'!$C$7</f>
        <v>0</v>
      </c>
      <c r="AL57" s="34">
        <f>$AF$28/'Fixed data'!$C$7</f>
        <v>0</v>
      </c>
      <c r="AM57" s="34">
        <f>$AF$28/'Fixed data'!$C$7</f>
        <v>0</v>
      </c>
      <c r="AN57" s="34">
        <f>$AF$28/'Fixed data'!$C$7</f>
        <v>0</v>
      </c>
      <c r="AO57" s="34">
        <f>$AF$28/'Fixed data'!$C$7</f>
        <v>0</v>
      </c>
      <c r="AP57" s="34">
        <f>$AF$28/'Fixed data'!$C$7</f>
        <v>0</v>
      </c>
      <c r="AQ57" s="34">
        <f>$AF$28/'Fixed data'!$C$7</f>
        <v>0</v>
      </c>
      <c r="AR57" s="34">
        <f>$AF$28/'Fixed data'!$C$7</f>
        <v>0</v>
      </c>
      <c r="AS57" s="34">
        <f>$AF$28/'Fixed data'!$C$7</f>
        <v>0</v>
      </c>
      <c r="AT57" s="34">
        <f>$AF$28/'Fixed data'!$C$7</f>
        <v>0</v>
      </c>
      <c r="AU57" s="34">
        <f>$AF$28/'Fixed data'!$C$7</f>
        <v>0</v>
      </c>
      <c r="AV57" s="34">
        <f>$AF$28/'Fixed data'!$C$7</f>
        <v>0</v>
      </c>
      <c r="AW57" s="34">
        <f>$AF$28/'Fixed data'!$C$7</f>
        <v>0</v>
      </c>
      <c r="AX57" s="34">
        <f>$AF$28/'Fixed data'!$C$7</f>
        <v>0</v>
      </c>
      <c r="AY57" s="34">
        <f>$AF$28/'Fixed data'!$C$7</f>
        <v>0</v>
      </c>
      <c r="AZ57" s="34">
        <f>$AF$28/'Fixed data'!$C$7</f>
        <v>0</v>
      </c>
      <c r="BA57" s="34">
        <f>$AF$28/'Fixed data'!$C$7</f>
        <v>0</v>
      </c>
      <c r="BB57" s="34">
        <f>$AF$28/'Fixed data'!$C$7</f>
        <v>0</v>
      </c>
      <c r="BC57" s="34">
        <f>$AF$28/'Fixed data'!$C$7</f>
        <v>0</v>
      </c>
      <c r="BD57" s="34">
        <f>$AF$28/'Fixed data'!$C$7</f>
        <v>0</v>
      </c>
    </row>
    <row r="58" spans="1:56" ht="16.5" x14ac:dyDescent="0.35">
      <c r="A58" s="110"/>
      <c r="B58" s="9" t="s">
        <v>126</v>
      </c>
      <c r="C58" s="11" t="s">
        <v>148</v>
      </c>
      <c r="D58" s="9" t="s">
        <v>39</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f>$AG$28/'Fixed data'!$C$7</f>
        <v>0</v>
      </c>
      <c r="AI58" s="34">
        <f>$AG$28/'Fixed data'!$C$7</f>
        <v>0</v>
      </c>
      <c r="AJ58" s="34">
        <f>$AG$28/'Fixed data'!$C$7</f>
        <v>0</v>
      </c>
      <c r="AK58" s="34">
        <f>$AG$28/'Fixed data'!$C$7</f>
        <v>0</v>
      </c>
      <c r="AL58" s="34">
        <f>$AG$28/'Fixed data'!$C$7</f>
        <v>0</v>
      </c>
      <c r="AM58" s="34">
        <f>$AG$28/'Fixed data'!$C$7</f>
        <v>0</v>
      </c>
      <c r="AN58" s="34">
        <f>$AG$28/'Fixed data'!$C$7</f>
        <v>0</v>
      </c>
      <c r="AO58" s="34">
        <f>$AG$28/'Fixed data'!$C$7</f>
        <v>0</v>
      </c>
      <c r="AP58" s="34">
        <f>$AG$28/'Fixed data'!$C$7</f>
        <v>0</v>
      </c>
      <c r="AQ58" s="34">
        <f>$AG$28/'Fixed data'!$C$7</f>
        <v>0</v>
      </c>
      <c r="AR58" s="34">
        <f>$AG$28/'Fixed data'!$C$7</f>
        <v>0</v>
      </c>
      <c r="AS58" s="34">
        <f>$AG$28/'Fixed data'!$C$7</f>
        <v>0</v>
      </c>
      <c r="AT58" s="34">
        <f>$AG$28/'Fixed data'!$C$7</f>
        <v>0</v>
      </c>
      <c r="AU58" s="34">
        <f>$AG$28/'Fixed data'!$C$7</f>
        <v>0</v>
      </c>
      <c r="AV58" s="34">
        <f>$AG$28/'Fixed data'!$C$7</f>
        <v>0</v>
      </c>
      <c r="AW58" s="34">
        <f>$AG$28/'Fixed data'!$C$7</f>
        <v>0</v>
      </c>
      <c r="AX58" s="34">
        <f>$AG$28/'Fixed data'!$C$7</f>
        <v>0</v>
      </c>
      <c r="AY58" s="34">
        <f>$AG$28/'Fixed data'!$C$7</f>
        <v>0</v>
      </c>
      <c r="AZ58" s="34">
        <f>$AG$28/'Fixed data'!$C$7</f>
        <v>0</v>
      </c>
      <c r="BA58" s="34">
        <f>$AG$28/'Fixed data'!$C$7</f>
        <v>0</v>
      </c>
      <c r="BB58" s="34">
        <f>$AG$28/'Fixed data'!$C$7</f>
        <v>0</v>
      </c>
      <c r="BC58" s="34">
        <f>$AG$28/'Fixed data'!$C$7</f>
        <v>0</v>
      </c>
      <c r="BD58" s="34">
        <f>$AG$28/'Fixed data'!$C$7</f>
        <v>0</v>
      </c>
    </row>
    <row r="59" spans="1:56" ht="16.5" x14ac:dyDescent="0.35">
      <c r="A59" s="110"/>
      <c r="B59" s="9" t="s">
        <v>127</v>
      </c>
      <c r="C59" s="11" t="s">
        <v>149</v>
      </c>
      <c r="D59" s="9" t="s">
        <v>39</v>
      </c>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f>$AH$28/'Fixed data'!$C$7</f>
        <v>0</v>
      </c>
      <c r="AJ59" s="34">
        <f>$AH$28/'Fixed data'!$C$7</f>
        <v>0</v>
      </c>
      <c r="AK59" s="34">
        <f>$AH$28/'Fixed data'!$C$7</f>
        <v>0</v>
      </c>
      <c r="AL59" s="34">
        <f>$AH$28/'Fixed data'!$C$7</f>
        <v>0</v>
      </c>
      <c r="AM59" s="34">
        <f>$AH$28/'Fixed data'!$C$7</f>
        <v>0</v>
      </c>
      <c r="AN59" s="34">
        <f>$AH$28/'Fixed data'!$C$7</f>
        <v>0</v>
      </c>
      <c r="AO59" s="34">
        <f>$AH$28/'Fixed data'!$C$7</f>
        <v>0</v>
      </c>
      <c r="AP59" s="34">
        <f>$AH$28/'Fixed data'!$C$7</f>
        <v>0</v>
      </c>
      <c r="AQ59" s="34">
        <f>$AH$28/'Fixed data'!$C$7</f>
        <v>0</v>
      </c>
      <c r="AR59" s="34">
        <f>$AH$28/'Fixed data'!$C$7</f>
        <v>0</v>
      </c>
      <c r="AS59" s="34">
        <f>$AH$28/'Fixed data'!$C$7</f>
        <v>0</v>
      </c>
      <c r="AT59" s="34">
        <f>$AH$28/'Fixed data'!$C$7</f>
        <v>0</v>
      </c>
      <c r="AU59" s="34">
        <f>$AH$28/'Fixed data'!$C$7</f>
        <v>0</v>
      </c>
      <c r="AV59" s="34">
        <f>$AH$28/'Fixed data'!$C$7</f>
        <v>0</v>
      </c>
      <c r="AW59" s="34">
        <f>$AH$28/'Fixed data'!$C$7</f>
        <v>0</v>
      </c>
      <c r="AX59" s="34">
        <f>$AH$28/'Fixed data'!$C$7</f>
        <v>0</v>
      </c>
      <c r="AY59" s="34">
        <f>$AH$28/'Fixed data'!$C$7</f>
        <v>0</v>
      </c>
      <c r="AZ59" s="34">
        <f>$AH$28/'Fixed data'!$C$7</f>
        <v>0</v>
      </c>
      <c r="BA59" s="34">
        <f>$AH$28/'Fixed data'!$C$7</f>
        <v>0</v>
      </c>
      <c r="BB59" s="34">
        <f>$AH$28/'Fixed data'!$C$7</f>
        <v>0</v>
      </c>
      <c r="BC59" s="34">
        <f>$AH$28/'Fixed data'!$C$7</f>
        <v>0</v>
      </c>
      <c r="BD59" s="34">
        <f>$AH$28/'Fixed data'!$C$7</f>
        <v>0</v>
      </c>
    </row>
    <row r="60" spans="1:56" ht="16.5" x14ac:dyDescent="0.35">
      <c r="A60" s="110"/>
      <c r="B60" s="9" t="s">
        <v>7</v>
      </c>
      <c r="C60" s="9" t="s">
        <v>59</v>
      </c>
      <c r="D60" s="9" t="s">
        <v>39</v>
      </c>
      <c r="E60" s="34">
        <f>SUM(E30:E59)</f>
        <v>0</v>
      </c>
      <c r="F60" s="34">
        <f t="shared" ref="F60:BD60" si="5">SUM(F30:F59)</f>
        <v>-1.0078155333333328E-4</v>
      </c>
      <c r="G60" s="34">
        <f t="shared" si="5"/>
        <v>-1.0078155333333328E-4</v>
      </c>
      <c r="H60" s="34">
        <f t="shared" si="5"/>
        <v>-1.0078155333333328E-4</v>
      </c>
      <c r="I60" s="34">
        <f t="shared" si="5"/>
        <v>-1.0078155333333328E-4</v>
      </c>
      <c r="J60" s="34">
        <f t="shared" si="5"/>
        <v>-1.0078155333333328E-4</v>
      </c>
      <c r="K60" s="34">
        <f t="shared" si="5"/>
        <v>-1.0078155333333328E-4</v>
      </c>
      <c r="L60" s="34">
        <f t="shared" si="5"/>
        <v>-1.0078155333333328E-4</v>
      </c>
      <c r="M60" s="34">
        <f t="shared" si="5"/>
        <v>-1.0078155333333328E-4</v>
      </c>
      <c r="N60" s="34">
        <f t="shared" si="5"/>
        <v>-1.0078155333333328E-4</v>
      </c>
      <c r="O60" s="34">
        <f t="shared" si="5"/>
        <v>-1.0078155333333328E-4</v>
      </c>
      <c r="P60" s="34">
        <f t="shared" si="5"/>
        <v>-1.0078155333333328E-4</v>
      </c>
      <c r="Q60" s="34">
        <f t="shared" si="5"/>
        <v>-1.0078155333333328E-4</v>
      </c>
      <c r="R60" s="34">
        <f t="shared" si="5"/>
        <v>-1.0078155333333328E-4</v>
      </c>
      <c r="S60" s="34">
        <f t="shared" si="5"/>
        <v>-1.0078155333333328E-4</v>
      </c>
      <c r="T60" s="34">
        <f t="shared" si="5"/>
        <v>-1.0078155333333328E-4</v>
      </c>
      <c r="U60" s="34">
        <f t="shared" si="5"/>
        <v>-1.0078155333333328E-4</v>
      </c>
      <c r="V60" s="34">
        <f t="shared" si="5"/>
        <v>-1.0078155333333328E-4</v>
      </c>
      <c r="W60" s="34">
        <f t="shared" si="5"/>
        <v>-1.0078155333333328E-4</v>
      </c>
      <c r="X60" s="34">
        <f t="shared" si="5"/>
        <v>-1.0078155333333328E-4</v>
      </c>
      <c r="Y60" s="34">
        <f t="shared" si="5"/>
        <v>-1.0078155333333328E-4</v>
      </c>
      <c r="Z60" s="34">
        <f t="shared" si="5"/>
        <v>-1.0078155333333328E-4</v>
      </c>
      <c r="AA60" s="34">
        <f t="shared" si="5"/>
        <v>-1.0078155333333328E-4</v>
      </c>
      <c r="AB60" s="34">
        <f t="shared" si="5"/>
        <v>-1.0078155333333328E-4</v>
      </c>
      <c r="AC60" s="34">
        <f t="shared" si="5"/>
        <v>-1.0078155333333328E-4</v>
      </c>
      <c r="AD60" s="34">
        <f t="shared" si="5"/>
        <v>-1.0078155333333328E-4</v>
      </c>
      <c r="AE60" s="34">
        <f t="shared" si="5"/>
        <v>-1.0078155333333328E-4</v>
      </c>
      <c r="AF60" s="34">
        <f t="shared" si="5"/>
        <v>-1.0078155333333328E-4</v>
      </c>
      <c r="AG60" s="34">
        <f t="shared" si="5"/>
        <v>-1.0078155333333328E-4</v>
      </c>
      <c r="AH60" s="34">
        <f t="shared" si="5"/>
        <v>-1.0078155333333328E-4</v>
      </c>
      <c r="AI60" s="34">
        <f t="shared" si="5"/>
        <v>-1.0078155333333328E-4</v>
      </c>
      <c r="AJ60" s="34">
        <f t="shared" si="5"/>
        <v>-1.0078155333333328E-4</v>
      </c>
      <c r="AK60" s="34">
        <f t="shared" si="5"/>
        <v>-1.0078155333333328E-4</v>
      </c>
      <c r="AL60" s="34">
        <f t="shared" si="5"/>
        <v>-1.0078155333333328E-4</v>
      </c>
      <c r="AM60" s="34">
        <f t="shared" si="5"/>
        <v>-1.0078155333333328E-4</v>
      </c>
      <c r="AN60" s="34">
        <f t="shared" si="5"/>
        <v>-1.0078155333333328E-4</v>
      </c>
      <c r="AO60" s="34">
        <f t="shared" si="5"/>
        <v>-1.0078155333333328E-4</v>
      </c>
      <c r="AP60" s="34">
        <f t="shared" si="5"/>
        <v>-1.0078155333333328E-4</v>
      </c>
      <c r="AQ60" s="34">
        <f t="shared" si="5"/>
        <v>-1.0078155333333328E-4</v>
      </c>
      <c r="AR60" s="34">
        <f t="shared" si="5"/>
        <v>-1.0078155333333328E-4</v>
      </c>
      <c r="AS60" s="34">
        <f t="shared" si="5"/>
        <v>-1.0078155333333328E-4</v>
      </c>
      <c r="AT60" s="34">
        <f t="shared" si="5"/>
        <v>-1.0078155333333328E-4</v>
      </c>
      <c r="AU60" s="34">
        <f t="shared" si="5"/>
        <v>-1.0078155333333328E-4</v>
      </c>
      <c r="AV60" s="34">
        <f t="shared" si="5"/>
        <v>-1.0078155333333328E-4</v>
      </c>
      <c r="AW60" s="34">
        <f t="shared" si="5"/>
        <v>-1.0078155333333328E-4</v>
      </c>
      <c r="AX60" s="34">
        <f t="shared" si="5"/>
        <v>-1.0078155333333328E-4</v>
      </c>
      <c r="AY60" s="34">
        <f t="shared" si="5"/>
        <v>0</v>
      </c>
      <c r="AZ60" s="34">
        <f t="shared" si="5"/>
        <v>0</v>
      </c>
      <c r="BA60" s="34">
        <f t="shared" si="5"/>
        <v>0</v>
      </c>
      <c r="BB60" s="34">
        <f t="shared" si="5"/>
        <v>0</v>
      </c>
      <c r="BC60" s="34">
        <f t="shared" si="5"/>
        <v>0</v>
      </c>
      <c r="BD60" s="34">
        <f t="shared" si="5"/>
        <v>0</v>
      </c>
    </row>
    <row r="61" spans="1:56" ht="17.25" x14ac:dyDescent="0.35">
      <c r="A61" s="110"/>
      <c r="B61" s="9" t="s">
        <v>34</v>
      </c>
      <c r="C61" s="9" t="s">
        <v>60</v>
      </c>
      <c r="D61" s="9" t="s">
        <v>39</v>
      </c>
      <c r="E61" s="34">
        <v>0</v>
      </c>
      <c r="F61" s="34">
        <f>E62</f>
        <v>-4.5351698999999976E-3</v>
      </c>
      <c r="G61" s="34">
        <f t="shared" ref="G61:BD61" si="6">F62</f>
        <v>-4.4343883466666642E-3</v>
      </c>
      <c r="H61" s="34">
        <f t="shared" si="6"/>
        <v>-4.3336067933333307E-3</v>
      </c>
      <c r="I61" s="34">
        <f t="shared" si="6"/>
        <v>-4.2328252399999973E-3</v>
      </c>
      <c r="J61" s="34">
        <f t="shared" si="6"/>
        <v>-4.1320436866666638E-3</v>
      </c>
      <c r="K61" s="34">
        <f t="shared" si="6"/>
        <v>-4.0312621333333304E-3</v>
      </c>
      <c r="L61" s="34">
        <f t="shared" si="6"/>
        <v>-3.9304805799999969E-3</v>
      </c>
      <c r="M61" s="34">
        <f t="shared" si="6"/>
        <v>-3.8296990266666634E-3</v>
      </c>
      <c r="N61" s="34">
        <f t="shared" si="6"/>
        <v>-3.72891747333333E-3</v>
      </c>
      <c r="O61" s="34">
        <f t="shared" si="6"/>
        <v>-3.6281359199999965E-3</v>
      </c>
      <c r="P61" s="34">
        <f t="shared" si="6"/>
        <v>-3.5273543666666631E-3</v>
      </c>
      <c r="Q61" s="34">
        <f t="shared" si="6"/>
        <v>-3.4265728133333296E-3</v>
      </c>
      <c r="R61" s="34">
        <f t="shared" si="6"/>
        <v>-3.3257912599999962E-3</v>
      </c>
      <c r="S61" s="34">
        <f t="shared" si="6"/>
        <v>-3.2250097066666627E-3</v>
      </c>
      <c r="T61" s="34">
        <f t="shared" si="6"/>
        <v>-3.1242281533333293E-3</v>
      </c>
      <c r="U61" s="34">
        <f t="shared" si="6"/>
        <v>-3.0234465999999958E-3</v>
      </c>
      <c r="V61" s="34">
        <f t="shared" si="6"/>
        <v>-2.9226650466666624E-3</v>
      </c>
      <c r="W61" s="34">
        <f t="shared" si="6"/>
        <v>-2.8218834933333289E-3</v>
      </c>
      <c r="X61" s="34">
        <f t="shared" si="6"/>
        <v>-2.7211019399999955E-3</v>
      </c>
      <c r="Y61" s="34">
        <f t="shared" si="6"/>
        <v>-2.620320386666662E-3</v>
      </c>
      <c r="Z61" s="34">
        <f t="shared" si="6"/>
        <v>-2.5195388333333285E-3</v>
      </c>
      <c r="AA61" s="34">
        <f t="shared" si="6"/>
        <v>-2.4187572799999951E-3</v>
      </c>
      <c r="AB61" s="34">
        <f t="shared" si="6"/>
        <v>-2.3179757266666616E-3</v>
      </c>
      <c r="AC61" s="34">
        <f t="shared" si="6"/>
        <v>-2.2171941733333282E-3</v>
      </c>
      <c r="AD61" s="34">
        <f t="shared" si="6"/>
        <v>-2.1164126199999947E-3</v>
      </c>
      <c r="AE61" s="34">
        <f t="shared" si="6"/>
        <v>-2.0156310666666613E-3</v>
      </c>
      <c r="AF61" s="34">
        <f t="shared" si="6"/>
        <v>-1.914849513333328E-3</v>
      </c>
      <c r="AG61" s="34">
        <f t="shared" si="6"/>
        <v>-1.8140679599999948E-3</v>
      </c>
      <c r="AH61" s="34">
        <f t="shared" si="6"/>
        <v>-1.7132864066666616E-3</v>
      </c>
      <c r="AI61" s="34">
        <f t="shared" si="6"/>
        <v>-1.6125048533333283E-3</v>
      </c>
      <c r="AJ61" s="34">
        <f t="shared" si="6"/>
        <v>-1.5117232999999951E-3</v>
      </c>
      <c r="AK61" s="34">
        <f t="shared" si="6"/>
        <v>-1.4109417466666619E-3</v>
      </c>
      <c r="AL61" s="34">
        <f t="shared" si="6"/>
        <v>-1.3101601933333286E-3</v>
      </c>
      <c r="AM61" s="34">
        <f t="shared" si="6"/>
        <v>-1.2093786399999954E-3</v>
      </c>
      <c r="AN61" s="34">
        <f t="shared" si="6"/>
        <v>-1.1085970866666621E-3</v>
      </c>
      <c r="AO61" s="34">
        <f t="shared" si="6"/>
        <v>-1.0078155333333289E-3</v>
      </c>
      <c r="AP61" s="34">
        <f t="shared" si="6"/>
        <v>-9.0703397999999567E-4</v>
      </c>
      <c r="AQ61" s="34">
        <f t="shared" si="6"/>
        <v>-8.0625242666666243E-4</v>
      </c>
      <c r="AR61" s="34">
        <f t="shared" si="6"/>
        <v>-7.0547087333332919E-4</v>
      </c>
      <c r="AS61" s="34">
        <f t="shared" si="6"/>
        <v>-6.0468931999999595E-4</v>
      </c>
      <c r="AT61" s="34">
        <f t="shared" si="6"/>
        <v>-5.0390776666666272E-4</v>
      </c>
      <c r="AU61" s="34">
        <f t="shared" si="6"/>
        <v>-4.0312621333332942E-4</v>
      </c>
      <c r="AV61" s="34">
        <f t="shared" si="6"/>
        <v>-3.0234465999999613E-4</v>
      </c>
      <c r="AW61" s="34">
        <f t="shared" si="6"/>
        <v>-2.0156310666666284E-4</v>
      </c>
      <c r="AX61" s="34">
        <f t="shared" si="6"/>
        <v>-1.0078155333332956E-4</v>
      </c>
      <c r="AY61" s="34">
        <f t="shared" si="6"/>
        <v>3.7133924407628527E-18</v>
      </c>
      <c r="AZ61" s="34">
        <f t="shared" si="6"/>
        <v>3.7133924407628527E-18</v>
      </c>
      <c r="BA61" s="34">
        <f t="shared" si="6"/>
        <v>3.7133924407628527E-18</v>
      </c>
      <c r="BB61" s="34">
        <f t="shared" si="6"/>
        <v>3.7133924407628527E-18</v>
      </c>
      <c r="BC61" s="34">
        <f t="shared" si="6"/>
        <v>3.7133924407628527E-18</v>
      </c>
      <c r="BD61" s="34">
        <f t="shared" si="6"/>
        <v>3.7133924407628527E-18</v>
      </c>
    </row>
    <row r="62" spans="1:56" ht="16.5" x14ac:dyDescent="0.3">
      <c r="A62" s="110"/>
      <c r="B62" s="9" t="s">
        <v>33</v>
      </c>
      <c r="C62" s="9" t="s">
        <v>67</v>
      </c>
      <c r="D62" s="9" t="s">
        <v>39</v>
      </c>
      <c r="E62" s="34">
        <f t="shared" ref="E62:BD62" si="7">E28-E60+E61</f>
        <v>-4.5351698999999976E-3</v>
      </c>
      <c r="F62" s="34">
        <f t="shared" si="7"/>
        <v>-4.4343883466666642E-3</v>
      </c>
      <c r="G62" s="34">
        <f t="shared" si="7"/>
        <v>-4.3336067933333307E-3</v>
      </c>
      <c r="H62" s="34">
        <f t="shared" si="7"/>
        <v>-4.2328252399999973E-3</v>
      </c>
      <c r="I62" s="34">
        <f t="shared" si="7"/>
        <v>-4.1320436866666638E-3</v>
      </c>
      <c r="J62" s="34">
        <f t="shared" si="7"/>
        <v>-4.0312621333333304E-3</v>
      </c>
      <c r="K62" s="34">
        <f t="shared" si="7"/>
        <v>-3.9304805799999969E-3</v>
      </c>
      <c r="L62" s="34">
        <f t="shared" si="7"/>
        <v>-3.8296990266666634E-3</v>
      </c>
      <c r="M62" s="34">
        <f t="shared" si="7"/>
        <v>-3.72891747333333E-3</v>
      </c>
      <c r="N62" s="34">
        <f t="shared" si="7"/>
        <v>-3.6281359199999965E-3</v>
      </c>
      <c r="O62" s="34">
        <f t="shared" si="7"/>
        <v>-3.5273543666666631E-3</v>
      </c>
      <c r="P62" s="34">
        <f t="shared" si="7"/>
        <v>-3.4265728133333296E-3</v>
      </c>
      <c r="Q62" s="34">
        <f t="shared" si="7"/>
        <v>-3.3257912599999962E-3</v>
      </c>
      <c r="R62" s="34">
        <f t="shared" si="7"/>
        <v>-3.2250097066666627E-3</v>
      </c>
      <c r="S62" s="34">
        <f t="shared" si="7"/>
        <v>-3.1242281533333293E-3</v>
      </c>
      <c r="T62" s="34">
        <f t="shared" si="7"/>
        <v>-3.0234465999999958E-3</v>
      </c>
      <c r="U62" s="34">
        <f t="shared" si="7"/>
        <v>-2.9226650466666624E-3</v>
      </c>
      <c r="V62" s="34">
        <f t="shared" si="7"/>
        <v>-2.8218834933333289E-3</v>
      </c>
      <c r="W62" s="34">
        <f t="shared" si="7"/>
        <v>-2.7211019399999955E-3</v>
      </c>
      <c r="X62" s="34">
        <f t="shared" si="7"/>
        <v>-2.620320386666662E-3</v>
      </c>
      <c r="Y62" s="34">
        <f t="shared" si="7"/>
        <v>-2.5195388333333285E-3</v>
      </c>
      <c r="Z62" s="34">
        <f t="shared" si="7"/>
        <v>-2.4187572799999951E-3</v>
      </c>
      <c r="AA62" s="34">
        <f t="shared" si="7"/>
        <v>-2.3179757266666616E-3</v>
      </c>
      <c r="AB62" s="34">
        <f t="shared" si="7"/>
        <v>-2.2171941733333282E-3</v>
      </c>
      <c r="AC62" s="34">
        <f t="shared" si="7"/>
        <v>-2.1164126199999947E-3</v>
      </c>
      <c r="AD62" s="34">
        <f t="shared" si="7"/>
        <v>-2.0156310666666613E-3</v>
      </c>
      <c r="AE62" s="34">
        <f t="shared" si="7"/>
        <v>-1.914849513333328E-3</v>
      </c>
      <c r="AF62" s="34">
        <f t="shared" si="7"/>
        <v>-1.8140679599999948E-3</v>
      </c>
      <c r="AG62" s="34">
        <f t="shared" si="7"/>
        <v>-1.7132864066666616E-3</v>
      </c>
      <c r="AH62" s="34">
        <f t="shared" si="7"/>
        <v>-1.6125048533333283E-3</v>
      </c>
      <c r="AI62" s="34">
        <f t="shared" si="7"/>
        <v>-1.5117232999999951E-3</v>
      </c>
      <c r="AJ62" s="34">
        <f t="shared" si="7"/>
        <v>-1.4109417466666619E-3</v>
      </c>
      <c r="AK62" s="34">
        <f t="shared" si="7"/>
        <v>-1.3101601933333286E-3</v>
      </c>
      <c r="AL62" s="34">
        <f t="shared" si="7"/>
        <v>-1.2093786399999954E-3</v>
      </c>
      <c r="AM62" s="34">
        <f t="shared" si="7"/>
        <v>-1.1085970866666621E-3</v>
      </c>
      <c r="AN62" s="34">
        <f t="shared" si="7"/>
        <v>-1.0078155333333289E-3</v>
      </c>
      <c r="AO62" s="34">
        <f t="shared" si="7"/>
        <v>-9.0703397999999567E-4</v>
      </c>
      <c r="AP62" s="34">
        <f t="shared" si="7"/>
        <v>-8.0625242666666243E-4</v>
      </c>
      <c r="AQ62" s="34">
        <f t="shared" si="7"/>
        <v>-7.0547087333332919E-4</v>
      </c>
      <c r="AR62" s="34">
        <f t="shared" si="7"/>
        <v>-6.0468931999999595E-4</v>
      </c>
      <c r="AS62" s="34">
        <f t="shared" si="7"/>
        <v>-5.0390776666666272E-4</v>
      </c>
      <c r="AT62" s="34">
        <f t="shared" si="7"/>
        <v>-4.0312621333332942E-4</v>
      </c>
      <c r="AU62" s="34">
        <f t="shared" si="7"/>
        <v>-3.0234465999999613E-4</v>
      </c>
      <c r="AV62" s="34">
        <f t="shared" si="7"/>
        <v>-2.0156310666666284E-4</v>
      </c>
      <c r="AW62" s="34">
        <f t="shared" si="7"/>
        <v>-1.0078155333332956E-4</v>
      </c>
      <c r="AX62" s="34">
        <f t="shared" si="7"/>
        <v>3.7133924407628527E-18</v>
      </c>
      <c r="AY62" s="34">
        <f t="shared" si="7"/>
        <v>3.7133924407628527E-18</v>
      </c>
      <c r="AZ62" s="34">
        <f t="shared" si="7"/>
        <v>3.7133924407628527E-18</v>
      </c>
      <c r="BA62" s="34">
        <f t="shared" si="7"/>
        <v>3.7133924407628527E-18</v>
      </c>
      <c r="BB62" s="34">
        <f t="shared" si="7"/>
        <v>3.7133924407628527E-18</v>
      </c>
      <c r="BC62" s="34">
        <f t="shared" si="7"/>
        <v>3.7133924407628527E-18</v>
      </c>
      <c r="BD62" s="34">
        <f t="shared" si="7"/>
        <v>3.7133924407628527E-18</v>
      </c>
    </row>
    <row r="63" spans="1:56" ht="16.5" x14ac:dyDescent="0.3">
      <c r="A63" s="110"/>
      <c r="B63" s="9" t="s">
        <v>8</v>
      </c>
      <c r="C63" s="11" t="s">
        <v>66</v>
      </c>
      <c r="D63" s="9" t="s">
        <v>39</v>
      </c>
      <c r="E63" s="34">
        <f>AVERAGE(E61:E62)*'Fixed data'!$C$3</f>
        <v>-9.705263585999994E-5</v>
      </c>
      <c r="F63" s="34">
        <f>AVERAGE(F61:F62)*'Fixed data'!$C$3</f>
        <v>-1.9194854647866654E-4</v>
      </c>
      <c r="G63" s="34">
        <f>AVERAGE(G61:G62)*'Fixed data'!$C$3</f>
        <v>-1.8763509599599987E-4</v>
      </c>
      <c r="H63" s="34">
        <f>AVERAGE(H61:H62)*'Fixed data'!$C$3</f>
        <v>-1.833216455133332E-4</v>
      </c>
      <c r="I63" s="34">
        <f>AVERAGE(I61:I62)*'Fixed data'!$C$3</f>
        <v>-1.7900819503066653E-4</v>
      </c>
      <c r="J63" s="34">
        <f>AVERAGE(J61:J62)*'Fixed data'!$C$3</f>
        <v>-1.7469474454799986E-4</v>
      </c>
      <c r="K63" s="34">
        <f>AVERAGE(K61:K62)*'Fixed data'!$C$3</f>
        <v>-1.7038129406533319E-4</v>
      </c>
      <c r="L63" s="34">
        <f>AVERAGE(L61:L62)*'Fixed data'!$C$3</f>
        <v>-1.6606784358266652E-4</v>
      </c>
      <c r="M63" s="34">
        <f>AVERAGE(M61:M62)*'Fixed data'!$C$3</f>
        <v>-1.6175439309999985E-4</v>
      </c>
      <c r="N63" s="34">
        <f>AVERAGE(N61:N62)*'Fixed data'!$C$3</f>
        <v>-1.5744094261733318E-4</v>
      </c>
      <c r="O63" s="34">
        <f>AVERAGE(O61:O62)*'Fixed data'!$C$3</f>
        <v>-1.5312749213466651E-4</v>
      </c>
      <c r="P63" s="34">
        <f>AVERAGE(P61:P62)*'Fixed data'!$C$3</f>
        <v>-1.4881404165199984E-4</v>
      </c>
      <c r="Q63" s="34">
        <f>AVERAGE(Q61:Q62)*'Fixed data'!$C$3</f>
        <v>-1.4450059116933317E-4</v>
      </c>
      <c r="R63" s="34">
        <f>AVERAGE(R61:R62)*'Fixed data'!$C$3</f>
        <v>-1.401871406866665E-4</v>
      </c>
      <c r="S63" s="34">
        <f>AVERAGE(S61:S62)*'Fixed data'!$C$3</f>
        <v>-1.3587369020399983E-4</v>
      </c>
      <c r="T63" s="34">
        <f>AVERAGE(T61:T62)*'Fixed data'!$C$3</f>
        <v>-1.3156023972133314E-4</v>
      </c>
      <c r="U63" s="34">
        <f>AVERAGE(U61:U62)*'Fixed data'!$C$3</f>
        <v>-1.2724678923866647E-4</v>
      </c>
      <c r="V63" s="34">
        <f>AVERAGE(V61:V62)*'Fixed data'!$C$3</f>
        <v>-1.229333387559998E-4</v>
      </c>
      <c r="W63" s="34">
        <f>AVERAGE(W61:W62)*'Fixed data'!$C$3</f>
        <v>-1.1861988827333314E-4</v>
      </c>
      <c r="X63" s="34">
        <f>AVERAGE(X61:X62)*'Fixed data'!$C$3</f>
        <v>-1.1430643779066646E-4</v>
      </c>
      <c r="Y63" s="34">
        <f>AVERAGE(Y61:Y62)*'Fixed data'!$C$3</f>
        <v>-1.0999298730799979E-4</v>
      </c>
      <c r="Z63" s="34">
        <f>AVERAGE(Z61:Z62)*'Fixed data'!$C$3</f>
        <v>-1.0567953682533312E-4</v>
      </c>
      <c r="AA63" s="34">
        <f>AVERAGE(AA61:AA62)*'Fixed data'!$C$3</f>
        <v>-1.0136608634266645E-4</v>
      </c>
      <c r="AB63" s="34">
        <f>AVERAGE(AB61:AB62)*'Fixed data'!$C$3</f>
        <v>-9.7052635859999777E-5</v>
      </c>
      <c r="AC63" s="34">
        <f>AVERAGE(AC61:AC62)*'Fixed data'!$C$3</f>
        <v>-9.2739185377333107E-5</v>
      </c>
      <c r="AD63" s="34">
        <f>AVERAGE(AD61:AD62)*'Fixed data'!$C$3</f>
        <v>-8.8425734894666437E-5</v>
      </c>
      <c r="AE63" s="34">
        <f>AVERAGE(AE61:AE62)*'Fixed data'!$C$3</f>
        <v>-8.4112284411999767E-5</v>
      </c>
      <c r="AF63" s="34">
        <f>AVERAGE(AF61:AF62)*'Fixed data'!$C$3</f>
        <v>-7.9798833929333111E-5</v>
      </c>
      <c r="AG63" s="34">
        <f>AVERAGE(AG61:AG62)*'Fixed data'!$C$3</f>
        <v>-7.5485383446666441E-5</v>
      </c>
      <c r="AH63" s="34">
        <f>AVERAGE(AH61:AH62)*'Fixed data'!$C$3</f>
        <v>-7.1171932963999784E-5</v>
      </c>
      <c r="AI63" s="34">
        <f>AVERAGE(AI61:AI62)*'Fixed data'!$C$3</f>
        <v>-6.6858482481333114E-5</v>
      </c>
      <c r="AJ63" s="34">
        <f>AVERAGE(AJ61:AJ62)*'Fixed data'!$C$3</f>
        <v>-6.2545031998666458E-5</v>
      </c>
      <c r="AK63" s="34">
        <f>AVERAGE(AK61:AK62)*'Fixed data'!$C$3</f>
        <v>-5.8231581515999788E-5</v>
      </c>
      <c r="AL63" s="34">
        <f>AVERAGE(AL61:AL62)*'Fixed data'!$C$3</f>
        <v>-5.3918131033333138E-5</v>
      </c>
      <c r="AM63" s="34">
        <f>AVERAGE(AM61:AM62)*'Fixed data'!$C$3</f>
        <v>-4.9604680550666461E-5</v>
      </c>
      <c r="AN63" s="34">
        <f>AVERAGE(AN61:AN62)*'Fixed data'!$C$3</f>
        <v>-4.5291230067999811E-5</v>
      </c>
      <c r="AO63" s="34">
        <f>AVERAGE(AO61:AO62)*'Fixed data'!$C$3</f>
        <v>-4.0977779585333141E-5</v>
      </c>
      <c r="AP63" s="34">
        <f>AVERAGE(AP61:AP62)*'Fixed data'!$C$3</f>
        <v>-3.6664329102666478E-5</v>
      </c>
      <c r="AQ63" s="34">
        <f>AVERAGE(AQ61:AQ62)*'Fixed data'!$C$3</f>
        <v>-3.2350878619999822E-5</v>
      </c>
      <c r="AR63" s="34">
        <f>AVERAGE(AR61:AR62)*'Fixed data'!$C$3</f>
        <v>-2.8037428137333155E-5</v>
      </c>
      <c r="AS63" s="34">
        <f>AVERAGE(AS61:AS62)*'Fixed data'!$C$3</f>
        <v>-2.3723977654666495E-5</v>
      </c>
      <c r="AT63" s="34">
        <f>AVERAGE(AT61:AT62)*'Fixed data'!$C$3</f>
        <v>-1.9410527171999832E-5</v>
      </c>
      <c r="AU63" s="34">
        <f>AVERAGE(AU61:AU62)*'Fixed data'!$C$3</f>
        <v>-1.5097076689333165E-5</v>
      </c>
      <c r="AV63" s="34">
        <f>AVERAGE(AV61:AV62)*'Fixed data'!$C$3</f>
        <v>-1.0783626206666502E-5</v>
      </c>
      <c r="AW63" s="34">
        <f>AVERAGE(AW61:AW62)*'Fixed data'!$C$3</f>
        <v>-6.4701757239998365E-6</v>
      </c>
      <c r="AX63" s="34">
        <f>AVERAGE(AX61:AX62)*'Fixed data'!$C$3</f>
        <v>-2.1567252413331732E-6</v>
      </c>
      <c r="AY63" s="34">
        <f>AVERAGE(AY61:AY62)*'Fixed data'!$C$3</f>
        <v>1.5893319646465009E-19</v>
      </c>
      <c r="AZ63" s="34">
        <f>AVERAGE(AZ61:AZ62)*'Fixed data'!$C$3</f>
        <v>1.5893319646465009E-19</v>
      </c>
      <c r="BA63" s="34">
        <f>AVERAGE(BA61:BA62)*'Fixed data'!$C$3</f>
        <v>1.5893319646465009E-19</v>
      </c>
      <c r="BB63" s="34">
        <f>AVERAGE(BB61:BB62)*'Fixed data'!$C$3</f>
        <v>1.5893319646465009E-19</v>
      </c>
      <c r="BC63" s="34">
        <f>AVERAGE(BC61:BC62)*'Fixed data'!$C$3</f>
        <v>1.5893319646465009E-19</v>
      </c>
      <c r="BD63" s="34">
        <f>AVERAGE(BD61:BD62)*'Fixed data'!$C$3</f>
        <v>1.5893319646465009E-19</v>
      </c>
    </row>
    <row r="64" spans="1:56" ht="15.75" thickBot="1" x14ac:dyDescent="0.35">
      <c r="A64" s="109"/>
      <c r="B64" s="12" t="s">
        <v>91</v>
      </c>
      <c r="C64" s="12" t="s">
        <v>44</v>
      </c>
      <c r="D64" s="12" t="s">
        <v>39</v>
      </c>
      <c r="E64" s="52">
        <f t="shared" ref="E64:BD64" si="8">E29+E60+E63</f>
        <v>-2.2312502358599984E-3</v>
      </c>
      <c r="F64" s="52">
        <f t="shared" si="8"/>
        <v>-2.9273009981199981E-4</v>
      </c>
      <c r="G64" s="52">
        <f t="shared" si="8"/>
        <v>-2.8841664932933314E-4</v>
      </c>
      <c r="H64" s="52">
        <f t="shared" si="8"/>
        <v>-2.8410319884666647E-4</v>
      </c>
      <c r="I64" s="52">
        <f t="shared" si="8"/>
        <v>-2.797897483639998E-4</v>
      </c>
      <c r="J64" s="52">
        <f t="shared" si="8"/>
        <v>-2.7547629788133313E-4</v>
      </c>
      <c r="K64" s="52">
        <f t="shared" si="8"/>
        <v>-2.7116284739866646E-4</v>
      </c>
      <c r="L64" s="52">
        <f t="shared" si="8"/>
        <v>-2.6684939691599979E-4</v>
      </c>
      <c r="M64" s="52">
        <f t="shared" si="8"/>
        <v>-2.6253594643333312E-4</v>
      </c>
      <c r="N64" s="52">
        <f t="shared" si="8"/>
        <v>-2.5822249595066645E-4</v>
      </c>
      <c r="O64" s="52">
        <f t="shared" si="8"/>
        <v>-2.5390904546799978E-4</v>
      </c>
      <c r="P64" s="52">
        <f t="shared" si="8"/>
        <v>-2.4959559498533311E-4</v>
      </c>
      <c r="Q64" s="52">
        <f t="shared" si="8"/>
        <v>-2.4528214450266644E-4</v>
      </c>
      <c r="R64" s="52">
        <f t="shared" si="8"/>
        <v>-2.4096869401999977E-4</v>
      </c>
      <c r="S64" s="52">
        <f t="shared" si="8"/>
        <v>-2.366552435373331E-4</v>
      </c>
      <c r="T64" s="52">
        <f t="shared" si="8"/>
        <v>-2.3234179305466643E-4</v>
      </c>
      <c r="U64" s="52">
        <f t="shared" si="8"/>
        <v>-2.2802834257199976E-4</v>
      </c>
      <c r="V64" s="52">
        <f t="shared" si="8"/>
        <v>-2.2371489208933309E-4</v>
      </c>
      <c r="W64" s="52">
        <f t="shared" si="8"/>
        <v>-2.1940144160666642E-4</v>
      </c>
      <c r="X64" s="52">
        <f t="shared" si="8"/>
        <v>-2.1508799112399975E-4</v>
      </c>
      <c r="Y64" s="52">
        <f t="shared" si="8"/>
        <v>-2.1077454064133308E-4</v>
      </c>
      <c r="Z64" s="52">
        <f t="shared" si="8"/>
        <v>-2.0646109015866641E-4</v>
      </c>
      <c r="AA64" s="52">
        <f t="shared" si="8"/>
        <v>-2.0214763967599974E-4</v>
      </c>
      <c r="AB64" s="52">
        <f t="shared" si="8"/>
        <v>-1.9783418919333307E-4</v>
      </c>
      <c r="AC64" s="52">
        <f t="shared" si="8"/>
        <v>-1.935207387106664E-4</v>
      </c>
      <c r="AD64" s="52">
        <f t="shared" si="8"/>
        <v>-1.8920728822799973E-4</v>
      </c>
      <c r="AE64" s="52">
        <f t="shared" si="8"/>
        <v>-1.8489383774533306E-4</v>
      </c>
      <c r="AF64" s="52">
        <f t="shared" si="8"/>
        <v>-1.8058038726266639E-4</v>
      </c>
      <c r="AG64" s="52">
        <f t="shared" si="8"/>
        <v>-1.7626693677999972E-4</v>
      </c>
      <c r="AH64" s="52">
        <f t="shared" si="8"/>
        <v>-1.7195348629733305E-4</v>
      </c>
      <c r="AI64" s="52">
        <f t="shared" si="8"/>
        <v>-1.6764003581466638E-4</v>
      </c>
      <c r="AJ64" s="52">
        <f t="shared" si="8"/>
        <v>-1.6332658533199974E-4</v>
      </c>
      <c r="AK64" s="52">
        <f t="shared" si="8"/>
        <v>-1.5901313484933307E-4</v>
      </c>
      <c r="AL64" s="52">
        <f t="shared" si="8"/>
        <v>-1.5469968436666642E-4</v>
      </c>
      <c r="AM64" s="52">
        <f t="shared" si="8"/>
        <v>-1.5038623388399975E-4</v>
      </c>
      <c r="AN64" s="52">
        <f t="shared" si="8"/>
        <v>-1.4607278340133308E-4</v>
      </c>
      <c r="AO64" s="52">
        <f t="shared" si="8"/>
        <v>-1.4175933291866641E-4</v>
      </c>
      <c r="AP64" s="52">
        <f t="shared" si="8"/>
        <v>-1.3744588243599974E-4</v>
      </c>
      <c r="AQ64" s="52">
        <f t="shared" si="8"/>
        <v>-1.331324319533331E-4</v>
      </c>
      <c r="AR64" s="52">
        <f t="shared" si="8"/>
        <v>-1.2881898147066643E-4</v>
      </c>
      <c r="AS64" s="52">
        <f t="shared" si="8"/>
        <v>-1.2450553098799979E-4</v>
      </c>
      <c r="AT64" s="52">
        <f t="shared" si="8"/>
        <v>-1.2019208050533312E-4</v>
      </c>
      <c r="AU64" s="52">
        <f t="shared" si="8"/>
        <v>-1.1587863002266645E-4</v>
      </c>
      <c r="AV64" s="52">
        <f t="shared" si="8"/>
        <v>-1.1156517953999978E-4</v>
      </c>
      <c r="AW64" s="52">
        <f t="shared" si="8"/>
        <v>-1.0725172905733312E-4</v>
      </c>
      <c r="AX64" s="52">
        <f t="shared" si="8"/>
        <v>-1.0293827857466645E-4</v>
      </c>
      <c r="AY64" s="52">
        <f t="shared" si="8"/>
        <v>1.5893319646465009E-19</v>
      </c>
      <c r="AZ64" s="52">
        <f t="shared" si="8"/>
        <v>1.5893319646465009E-19</v>
      </c>
      <c r="BA64" s="52">
        <f t="shared" si="8"/>
        <v>1.5893319646465009E-19</v>
      </c>
      <c r="BB64" s="52">
        <f t="shared" si="8"/>
        <v>1.5893319646465009E-19</v>
      </c>
      <c r="BC64" s="52">
        <f t="shared" si="8"/>
        <v>1.5893319646465009E-19</v>
      </c>
      <c r="BD64" s="52">
        <f t="shared" si="8"/>
        <v>1.5893319646465009E-19</v>
      </c>
    </row>
    <row r="65" spans="1:56" x14ac:dyDescent="0.3">
      <c r="A65" s="204" t="s">
        <v>223</v>
      </c>
      <c r="B65" s="9" t="s">
        <v>35</v>
      </c>
      <c r="D65" s="4" t="s">
        <v>39</v>
      </c>
      <c r="E65" s="34">
        <f>'Fixed data'!$G$6*E86/1000000</f>
        <v>0</v>
      </c>
      <c r="F65" s="34">
        <f>'Fixed data'!$G$6*F86/1000000</f>
        <v>4.6902117557333546E-4</v>
      </c>
      <c r="G65" s="34">
        <f>'Fixed data'!$G$6*G86/1000000</f>
        <v>4.6902117557333546E-4</v>
      </c>
      <c r="H65" s="34">
        <f>'Fixed data'!$G$6*H86/1000000</f>
        <v>4.6902117557333546E-4</v>
      </c>
      <c r="I65" s="34">
        <f>'Fixed data'!$G$6*I86/1000000</f>
        <v>4.6902117557333546E-4</v>
      </c>
      <c r="J65" s="34">
        <f>'Fixed data'!$G$6*J86/1000000</f>
        <v>4.6902117557333546E-4</v>
      </c>
      <c r="K65" s="34">
        <f>'Fixed data'!$G$6*K86/1000000</f>
        <v>4.6902117557333546E-4</v>
      </c>
      <c r="L65" s="34">
        <f>'Fixed data'!$G$6*L86/1000000</f>
        <v>4.6902117557333546E-4</v>
      </c>
      <c r="M65" s="34">
        <f>'Fixed data'!$G$6*M86/1000000</f>
        <v>4.6902117557333546E-4</v>
      </c>
      <c r="N65" s="34">
        <f>'Fixed data'!$G$6*N86/1000000</f>
        <v>4.6902117557333546E-4</v>
      </c>
      <c r="O65" s="34">
        <f>'Fixed data'!$G$6*O86/1000000</f>
        <v>4.6902117557333546E-4</v>
      </c>
      <c r="P65" s="34">
        <f>'Fixed data'!$G$6*P86/1000000</f>
        <v>4.6902117557333546E-4</v>
      </c>
      <c r="Q65" s="34">
        <f>'Fixed data'!$G$6*Q86/1000000</f>
        <v>4.6902117557333546E-4</v>
      </c>
      <c r="R65" s="34">
        <f>'Fixed data'!$G$6*R86/1000000</f>
        <v>4.6902117557333546E-4</v>
      </c>
      <c r="S65" s="34">
        <f>'Fixed data'!$G$6*S86/1000000</f>
        <v>4.6902117557333546E-4</v>
      </c>
      <c r="T65" s="34">
        <f>'Fixed data'!$G$6*T86/1000000</f>
        <v>4.6902117557333546E-4</v>
      </c>
      <c r="U65" s="34">
        <f>'Fixed data'!$G$6*U86/1000000</f>
        <v>4.6902117557333546E-4</v>
      </c>
      <c r="V65" s="34">
        <f>'Fixed data'!$G$6*V86/1000000</f>
        <v>4.6902117557333546E-4</v>
      </c>
      <c r="W65" s="34">
        <f>'Fixed data'!$G$6*W86/1000000</f>
        <v>4.6902117557333546E-4</v>
      </c>
      <c r="X65" s="34">
        <f>'Fixed data'!$G$6*X86/1000000</f>
        <v>4.6902117557333546E-4</v>
      </c>
      <c r="Y65" s="34">
        <f>'Fixed data'!$G$6*Y86/1000000</f>
        <v>4.6902117557333546E-4</v>
      </c>
      <c r="Z65" s="34">
        <f>'Fixed data'!$G$6*Z86/1000000</f>
        <v>4.6902117557333546E-4</v>
      </c>
      <c r="AA65" s="34">
        <f>'Fixed data'!$G$6*AA86/1000000</f>
        <v>4.6902117557333546E-4</v>
      </c>
      <c r="AB65" s="34">
        <f>'Fixed data'!$G$6*AB86/1000000</f>
        <v>4.6902117557333546E-4</v>
      </c>
      <c r="AC65" s="34">
        <f>'Fixed data'!$G$6*AC86/1000000</f>
        <v>4.6902117557333546E-4</v>
      </c>
      <c r="AD65" s="34">
        <f>'Fixed data'!$G$6*AD86/1000000</f>
        <v>4.6902117557333546E-4</v>
      </c>
      <c r="AE65" s="34">
        <f>'Fixed data'!$G$6*AE86/1000000</f>
        <v>4.6902117557333546E-4</v>
      </c>
      <c r="AF65" s="34">
        <f>'Fixed data'!$G$6*AF86/1000000</f>
        <v>4.6902117557333546E-4</v>
      </c>
      <c r="AG65" s="34">
        <f>'Fixed data'!$G$6*AG86/1000000</f>
        <v>4.6902117557333546E-4</v>
      </c>
      <c r="AH65" s="34">
        <f>'Fixed data'!$G$6*AH86/1000000</f>
        <v>4.6902117557333546E-4</v>
      </c>
      <c r="AI65" s="34">
        <f>'Fixed data'!$G$6*AI86/1000000</f>
        <v>4.6902117557333546E-4</v>
      </c>
      <c r="AJ65" s="34">
        <f>'Fixed data'!$G$6*AJ86/1000000</f>
        <v>4.6902117557333546E-4</v>
      </c>
      <c r="AK65" s="34">
        <f>'Fixed data'!$G$6*AK86/1000000</f>
        <v>4.6902117557333546E-4</v>
      </c>
      <c r="AL65" s="34">
        <f>'Fixed data'!$G$6*AL86/1000000</f>
        <v>4.6902117557333546E-4</v>
      </c>
      <c r="AM65" s="34">
        <f>'Fixed data'!$G$6*AM86/1000000</f>
        <v>4.6902117557333546E-4</v>
      </c>
      <c r="AN65" s="34">
        <f>'Fixed data'!$G$6*AN86/1000000</f>
        <v>4.6902117557333546E-4</v>
      </c>
      <c r="AO65" s="34">
        <f>'Fixed data'!$G$6*AO86/1000000</f>
        <v>4.6902117557333546E-4</v>
      </c>
      <c r="AP65" s="34">
        <f>'Fixed data'!$G$6*AP86/1000000</f>
        <v>4.6902117557333546E-4</v>
      </c>
      <c r="AQ65" s="34">
        <f>'Fixed data'!$G$6*AQ86/1000000</f>
        <v>4.6902117557333546E-4</v>
      </c>
      <c r="AR65" s="34">
        <f>'Fixed data'!$G$6*AR86/1000000</f>
        <v>4.6902117557333546E-4</v>
      </c>
      <c r="AS65" s="34">
        <f>'Fixed data'!$G$6*AS86/1000000</f>
        <v>4.6902117557333546E-4</v>
      </c>
      <c r="AT65" s="34">
        <f>'Fixed data'!$G$6*AT86/1000000</f>
        <v>4.6902117557333546E-4</v>
      </c>
      <c r="AU65" s="34">
        <f>'Fixed data'!$G$6*AU86/1000000</f>
        <v>4.6902117557333546E-4</v>
      </c>
      <c r="AV65" s="34">
        <f>'Fixed data'!$G$6*AV86/1000000</f>
        <v>4.6902117557333546E-4</v>
      </c>
      <c r="AW65" s="34">
        <f>'Fixed data'!$G$6*AW86/1000000</f>
        <v>4.6902117557333546E-4</v>
      </c>
      <c r="AX65" s="34">
        <f>'Fixed data'!$G$6*AX86/1000000</f>
        <v>0</v>
      </c>
      <c r="AY65" s="34" t="e">
        <f>'Fixed data'!$G$6*AY86/1000000</f>
        <v>#REF!</v>
      </c>
      <c r="AZ65" s="34" t="e">
        <f>'Fixed data'!$G$6*AZ86/1000000</f>
        <v>#REF!</v>
      </c>
      <c r="BA65" s="34" t="e">
        <f>'Fixed data'!$G$6*BA86/1000000</f>
        <v>#REF!</v>
      </c>
      <c r="BB65" s="34" t="e">
        <f>'Fixed data'!$G$6*BB86/1000000</f>
        <v>#REF!</v>
      </c>
      <c r="BC65" s="34" t="e">
        <f>'Fixed data'!$G$6*BC86/1000000</f>
        <v>#REF!</v>
      </c>
      <c r="BD65" s="34" t="e">
        <f>'Fixed data'!$G$6*BD86/1000000</f>
        <v>#REF!</v>
      </c>
    </row>
    <row r="66" spans="1:56" x14ac:dyDescent="0.3">
      <c r="A66" s="205"/>
      <c r="B66" s="9" t="s">
        <v>197</v>
      </c>
      <c r="D66" s="4" t="s">
        <v>39</v>
      </c>
      <c r="E66" s="34">
        <f>E87*'Fixed data'!H$5/1000000</f>
        <v>0</v>
      </c>
      <c r="F66" s="34">
        <f>F87*'Fixed data'!I$5/1000000</f>
        <v>3.0827884792475866E-5</v>
      </c>
      <c r="G66" s="34">
        <f>G87*'Fixed data'!J$5/1000000</f>
        <v>2.9813877415632562E-5</v>
      </c>
      <c r="H66" s="34">
        <f>H87*'Fixed data'!K$5/1000000</f>
        <v>3.003288123509621E-5</v>
      </c>
      <c r="I66" s="34">
        <f>I87*'Fixed data'!L$5/1000000</f>
        <v>3.0180840210575948E-5</v>
      </c>
      <c r="J66" s="34">
        <f>J87*'Fixed data'!M$5/1000000</f>
        <v>3.0303738771163074E-5</v>
      </c>
      <c r="K66" s="34">
        <f>K87*'Fixed data'!N$5/1000000</f>
        <v>6.1238286874546754E-5</v>
      </c>
      <c r="L66" s="34">
        <f>L87*'Fixed data'!O$5/1000000</f>
        <v>8.9909015854037182E-5</v>
      </c>
      <c r="M66" s="34">
        <f>M87*'Fixed data'!P$5/1000000</f>
        <v>1.1640326120842664E-4</v>
      </c>
      <c r="N66" s="34">
        <f>N87*'Fixed data'!Q$5/1000000</f>
        <v>1.4063677634518299E-4</v>
      </c>
      <c r="O66" s="34">
        <f>O87*'Fixed data'!R$5/1000000</f>
        <v>1.626907189505783E-4</v>
      </c>
      <c r="P66" s="34">
        <f>P87*'Fixed data'!S$5/1000000</f>
        <v>1.8252373795491134E-4</v>
      </c>
      <c r="Q66" s="34">
        <f>Q87*'Fixed data'!T$5/1000000</f>
        <v>2.0010066010100157E-4</v>
      </c>
      <c r="R66" s="34">
        <f>R87*'Fixed data'!U$5/1000000</f>
        <v>2.1549337635634047E-4</v>
      </c>
      <c r="S66" s="34">
        <f>S87*'Fixed data'!V$5/1000000</f>
        <v>2.2863308465969668E-4</v>
      </c>
      <c r="T66" s="34">
        <f>T87*'Fixed data'!W$5/1000000</f>
        <v>2.8337276350952253E-4</v>
      </c>
      <c r="U66" s="34">
        <f>U87*'Fixed data'!X$5/1000000</f>
        <v>2.9229268910710188E-4</v>
      </c>
      <c r="V66" s="34">
        <f>V87*'Fixed data'!Y$5/1000000</f>
        <v>2.9873571582753782E-4</v>
      </c>
      <c r="W66" s="34">
        <f>W87*'Fixed data'!Z$5/1000000</f>
        <v>3.0270184367083041E-4</v>
      </c>
      <c r="X66" s="34">
        <f>X87*'Fixed data'!AA$5/1000000</f>
        <v>3.0419107263697954E-4</v>
      </c>
      <c r="Y66" s="34">
        <f>Y87*'Fixed data'!AB$5/1000000</f>
        <v>3.0320340272598525E-4</v>
      </c>
      <c r="Z66" s="34">
        <f>Z87*'Fixed data'!AC$5/1000000</f>
        <v>2.97301932848922E-4</v>
      </c>
      <c r="AA66" s="34">
        <f>AA87*'Fixed data'!AD$5/1000000</f>
        <v>2.9153738653200825E-4</v>
      </c>
      <c r="AB66" s="34">
        <f>AB87*'Fixed data'!AE$5/1000000</f>
        <v>2.832959413379512E-4</v>
      </c>
      <c r="AC66" s="34">
        <f>AC87*'Fixed data'!AF$5/1000000</f>
        <v>2.7257759726675063E-4</v>
      </c>
      <c r="AD66" s="34">
        <f>AD87*'Fixed data'!AG$5/1000000</f>
        <v>2.5938235431840681E-4</v>
      </c>
      <c r="AE66" s="34">
        <f>AE87*'Fixed data'!AH$5/1000000</f>
        <v>2.4371021249291951E-4</v>
      </c>
      <c r="AF66" s="34">
        <f>AF87*'Fixed data'!AI$5/1000000</f>
        <v>2.255611717902888E-4</v>
      </c>
      <c r="AG66" s="34">
        <f>AG87*'Fixed data'!AJ$5/1000000</f>
        <v>2.0493523221051468E-4</v>
      </c>
      <c r="AH66" s="34">
        <f>AH87*'Fixed data'!AK$5/1000000</f>
        <v>1.8183239375359718E-4</v>
      </c>
      <c r="AI66" s="34">
        <f>AI87*'Fixed data'!AL$5/1000000</f>
        <v>1.5540804746591713E-4</v>
      </c>
      <c r="AJ66" s="34">
        <f>AJ87*'Fixed data'!AM$5/1000000</f>
        <v>1.2752833260308021E-4</v>
      </c>
      <c r="AK66" s="34">
        <f>AK87*'Fixed data'!AN$5/1000000</f>
        <v>9.7171718863099874E-5</v>
      </c>
      <c r="AL66" s="34">
        <f>AL87*'Fixed data'!AO$5/1000000</f>
        <v>6.4338206245976142E-5</v>
      </c>
      <c r="AM66" s="34">
        <f>AM87*'Fixed data'!AP$5/1000000</f>
        <v>2.9027794751708978E-5</v>
      </c>
      <c r="AN66" s="34">
        <f>AN87*'Fixed data'!AQ$5/1000000</f>
        <v>3.0123183232906488E-5</v>
      </c>
      <c r="AO66" s="34">
        <f>AO87*'Fixed data'!AR$5/1000000</f>
        <v>3.1081648153953512E-5</v>
      </c>
      <c r="AP66" s="34">
        <f>AP87*'Fixed data'!AS$5/1000000</f>
        <v>3.2040113075000533E-5</v>
      </c>
      <c r="AQ66" s="34">
        <f>AQ87*'Fixed data'!AT$5/1000000</f>
        <v>3.2998577996047561E-5</v>
      </c>
      <c r="AR66" s="34">
        <f>AR87*'Fixed data'!AU$5/1000000</f>
        <v>3.3957042917094581E-5</v>
      </c>
      <c r="AS66" s="34">
        <f>AS87*'Fixed data'!AV$5/1000000</f>
        <v>3.5052431398291183E-5</v>
      </c>
      <c r="AT66" s="34">
        <f>AT87*'Fixed data'!AW$5/1000000</f>
        <v>3.587397275918863E-5</v>
      </c>
      <c r="AU66" s="34">
        <f>AU87*'Fixed data'!AX$5/1000000</f>
        <v>3.6832437680235664E-5</v>
      </c>
      <c r="AV66" s="34">
        <f>AV87*'Fixed data'!AY$5/1000000</f>
        <v>3.7790902601282692E-5</v>
      </c>
      <c r="AW66" s="34">
        <f>AW87*'Fixed data'!AZ$5/1000000</f>
        <v>3.8612443962180132E-5</v>
      </c>
      <c r="AX66" s="34">
        <f>AX87*'Fixed data'!BA$5/1000000</f>
        <v>0</v>
      </c>
      <c r="AY66" s="34" t="e">
        <f>AY87*'Fixed data'!BB$5/1000000</f>
        <v>#REF!</v>
      </c>
      <c r="AZ66" s="34" t="e">
        <f>AZ87*'Fixed data'!BC$5/1000000</f>
        <v>#REF!</v>
      </c>
      <c r="BA66" s="34" t="e">
        <f>BA87*'Fixed data'!BD$5/1000000</f>
        <v>#REF!</v>
      </c>
      <c r="BB66" s="34" t="e">
        <f>BB87*'Fixed data'!BE$5/1000000</f>
        <v>#REF!</v>
      </c>
      <c r="BC66" s="34" t="e">
        <f>BC87*'Fixed data'!BF$5/1000000</f>
        <v>#REF!</v>
      </c>
      <c r="BD66" s="34" t="e">
        <f>BD87*'Fixed data'!BG$5/1000000</f>
        <v>#REF!</v>
      </c>
    </row>
    <row r="67" spans="1:56" x14ac:dyDescent="0.3">
      <c r="A67" s="205"/>
      <c r="B67" s="9" t="s">
        <v>248</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x14ac:dyDescent="0.3">
      <c r="A68" s="205"/>
      <c r="B68" s="9" t="s">
        <v>249</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x14ac:dyDescent="0.3">
      <c r="A69" s="205"/>
      <c r="B69" s="4" t="s">
        <v>198</v>
      </c>
      <c r="D69" s="9" t="s">
        <v>39</v>
      </c>
      <c r="E69" s="34">
        <f>E90*'Fixed data'!H$5/1000000</f>
        <v>0</v>
      </c>
      <c r="F69" s="34">
        <f>F90*'Fixed data'!I$5/1000000</f>
        <v>0</v>
      </c>
      <c r="G69" s="34">
        <f>G90*'Fixed data'!J$5/1000000</f>
        <v>0</v>
      </c>
      <c r="H69" s="34">
        <f>H90*'Fixed data'!K$5/1000000</f>
        <v>0</v>
      </c>
      <c r="I69" s="34">
        <f>I90*'Fixed data'!L$5/1000000</f>
        <v>0</v>
      </c>
      <c r="J69" s="34">
        <f>J90*'Fixed data'!M$5/1000000</f>
        <v>0</v>
      </c>
      <c r="K69" s="34">
        <f>K90*'Fixed data'!N$5/1000000</f>
        <v>0</v>
      </c>
      <c r="L69" s="34">
        <f>L90*'Fixed data'!O$5/1000000</f>
        <v>0</v>
      </c>
      <c r="M69" s="34">
        <f>M90*'Fixed data'!P$5/1000000</f>
        <v>0</v>
      </c>
      <c r="N69" s="34">
        <f>N90*'Fixed data'!Q$5/1000000</f>
        <v>0</v>
      </c>
      <c r="O69" s="34">
        <f>O90*'Fixed data'!R$5/1000000</f>
        <v>0</v>
      </c>
      <c r="P69" s="34">
        <f>P90*'Fixed data'!S$5/1000000</f>
        <v>0</v>
      </c>
      <c r="Q69" s="34">
        <f>Q90*'Fixed data'!T$5/1000000</f>
        <v>0</v>
      </c>
      <c r="R69" s="34">
        <f>R90*'Fixed data'!U$5/1000000</f>
        <v>0</v>
      </c>
      <c r="S69" s="34">
        <f>S90*'Fixed data'!V$5/1000000</f>
        <v>0</v>
      </c>
      <c r="T69" s="34">
        <f>T90*'Fixed data'!W$5/1000000</f>
        <v>0</v>
      </c>
      <c r="U69" s="34">
        <f>U90*'Fixed data'!X$5/1000000</f>
        <v>0</v>
      </c>
      <c r="V69" s="34">
        <f>V90*'Fixed data'!Y$5/1000000</f>
        <v>0</v>
      </c>
      <c r="W69" s="34">
        <f>W90*'Fixed data'!Z$5/1000000</f>
        <v>0</v>
      </c>
      <c r="X69" s="34">
        <f>X90*'Fixed data'!AA$5/1000000</f>
        <v>0</v>
      </c>
      <c r="Y69" s="34">
        <f>Y90*'Fixed data'!AB$5/1000000</f>
        <v>0</v>
      </c>
      <c r="Z69" s="34">
        <f>Z90*'Fixed data'!AC$5/1000000</f>
        <v>0</v>
      </c>
      <c r="AA69" s="34">
        <f>AA90*'Fixed data'!AD$5/1000000</f>
        <v>0</v>
      </c>
      <c r="AB69" s="34">
        <f>AB90*'Fixed data'!AE$5/1000000</f>
        <v>0</v>
      </c>
      <c r="AC69" s="34">
        <f>AC90*'Fixed data'!AF$5/1000000</f>
        <v>0</v>
      </c>
      <c r="AD69" s="34">
        <f>AD90*'Fixed data'!AG$5/1000000</f>
        <v>0</v>
      </c>
      <c r="AE69" s="34">
        <f>AE90*'Fixed data'!AH$5/1000000</f>
        <v>0</v>
      </c>
      <c r="AF69" s="34">
        <f>AF90*'Fixed data'!AI$5/1000000</f>
        <v>0</v>
      </c>
      <c r="AG69" s="34">
        <f>AG90*'Fixed data'!AJ$5/1000000</f>
        <v>0</v>
      </c>
      <c r="AH69" s="34">
        <f>AH90*'Fixed data'!AK$5/1000000</f>
        <v>0</v>
      </c>
      <c r="AI69" s="34">
        <f>AI90*'Fixed data'!AL$5/1000000</f>
        <v>0</v>
      </c>
      <c r="AJ69" s="34">
        <f>AJ90*'Fixed data'!AM$5/1000000</f>
        <v>0</v>
      </c>
      <c r="AK69" s="34">
        <f>AK90*'Fixed data'!AN$5/1000000</f>
        <v>0</v>
      </c>
      <c r="AL69" s="34">
        <f>AL90*'Fixed data'!AO$5/1000000</f>
        <v>0</v>
      </c>
      <c r="AM69" s="34">
        <f>AM90*'Fixed data'!AP$5/1000000</f>
        <v>0</v>
      </c>
      <c r="AN69" s="34">
        <f>AN90*'Fixed data'!AQ$5/1000000</f>
        <v>0</v>
      </c>
      <c r="AO69" s="34">
        <f>AO90*'Fixed data'!AR$5/1000000</f>
        <v>0</v>
      </c>
      <c r="AP69" s="34">
        <f>AP90*'Fixed data'!AS$5/1000000</f>
        <v>0</v>
      </c>
      <c r="AQ69" s="34">
        <f>AQ90*'Fixed data'!AT$5/1000000</f>
        <v>0</v>
      </c>
      <c r="AR69" s="34">
        <f>AR90*'Fixed data'!AU$5/1000000</f>
        <v>0</v>
      </c>
      <c r="AS69" s="34">
        <f>AS90*'Fixed data'!AV$5/1000000</f>
        <v>0</v>
      </c>
      <c r="AT69" s="34">
        <f>AT90*'Fixed data'!AW$5/1000000</f>
        <v>0</v>
      </c>
      <c r="AU69" s="34">
        <f>AU90*'Fixed data'!AX$5/1000000</f>
        <v>0</v>
      </c>
      <c r="AV69" s="34">
        <f>AV90*'Fixed data'!AY$5/1000000</f>
        <v>0</v>
      </c>
      <c r="AW69" s="34">
        <f>AW90*'Fixed data'!AZ$5/1000000</f>
        <v>0</v>
      </c>
      <c r="AX69" s="34">
        <f>AX90*'Fixed data'!BA$5/1000000</f>
        <v>0</v>
      </c>
      <c r="AY69" s="34">
        <f>AY90*'Fixed data'!BB$5/1000000</f>
        <v>0</v>
      </c>
      <c r="AZ69" s="34">
        <f>AZ90*'Fixed data'!BC$5/1000000</f>
        <v>0</v>
      </c>
      <c r="BA69" s="34">
        <f>BA90*'Fixed data'!BD$5/1000000</f>
        <v>0</v>
      </c>
      <c r="BB69" s="34">
        <f>BB90*'Fixed data'!BE$5/1000000</f>
        <v>0</v>
      </c>
      <c r="BC69" s="34">
        <f>BC90*'Fixed data'!BF$5/1000000</f>
        <v>0</v>
      </c>
      <c r="BD69" s="34">
        <f>BD90*'Fixed data'!BG$5/1000000</f>
        <v>0</v>
      </c>
    </row>
    <row r="70" spans="1:56" x14ac:dyDescent="0.3">
      <c r="A70" s="205"/>
      <c r="B70" s="9" t="s">
        <v>68</v>
      </c>
      <c r="C70" s="9"/>
      <c r="D70" s="4" t="s">
        <v>39</v>
      </c>
      <c r="E70" s="34">
        <f>E91*'Fixed data'!$G$9</f>
        <v>0</v>
      </c>
      <c r="F70" s="34">
        <f>F91*'Fixed data'!$G$9</f>
        <v>0</v>
      </c>
      <c r="G70" s="34">
        <f>G91*'Fixed data'!$G$9</f>
        <v>0</v>
      </c>
      <c r="H70" s="34">
        <f>H91*'Fixed data'!$G$9</f>
        <v>0</v>
      </c>
      <c r="I70" s="34">
        <f>I91*'Fixed data'!$G$9</f>
        <v>0</v>
      </c>
      <c r="J70" s="34">
        <f>J91*'Fixed data'!$G$9</f>
        <v>0</v>
      </c>
      <c r="K70" s="34">
        <f>K91*'Fixed data'!$G$9</f>
        <v>0</v>
      </c>
      <c r="L70" s="34">
        <f>L91*'Fixed data'!$G$9</f>
        <v>0</v>
      </c>
      <c r="M70" s="34">
        <f>M91*'Fixed data'!$G$9</f>
        <v>0</v>
      </c>
      <c r="N70" s="34">
        <f>N91*'Fixed data'!$G$9</f>
        <v>0</v>
      </c>
      <c r="O70" s="34">
        <f>O91*'Fixed data'!$G$9</f>
        <v>0</v>
      </c>
      <c r="P70" s="34">
        <f>P91*'Fixed data'!$G$9</f>
        <v>0</v>
      </c>
      <c r="Q70" s="34">
        <f>Q91*'Fixed data'!$G$9</f>
        <v>0</v>
      </c>
      <c r="R70" s="34">
        <f>R91*'Fixed data'!$G$9</f>
        <v>0</v>
      </c>
      <c r="S70" s="34">
        <f>S91*'Fixed data'!$G$9</f>
        <v>0</v>
      </c>
      <c r="T70" s="34">
        <f>T91*'Fixed data'!$G$9</f>
        <v>0</v>
      </c>
      <c r="U70" s="34">
        <f>U91*'Fixed data'!$G$9</f>
        <v>0</v>
      </c>
      <c r="V70" s="34">
        <f>V91*'Fixed data'!$G$9</f>
        <v>0</v>
      </c>
      <c r="W70" s="34">
        <f>W91*'Fixed data'!$G$9</f>
        <v>0</v>
      </c>
      <c r="X70" s="34">
        <f>X91*'Fixed data'!$G$9</f>
        <v>0</v>
      </c>
      <c r="Y70" s="34">
        <f>Y91*'Fixed data'!$G$9</f>
        <v>0</v>
      </c>
      <c r="Z70" s="34">
        <f>Z91*'Fixed data'!$G$9</f>
        <v>0</v>
      </c>
      <c r="AA70" s="34">
        <f>AA91*'Fixed data'!$G$9</f>
        <v>0</v>
      </c>
      <c r="AB70" s="34">
        <f>AB91*'Fixed data'!$G$9</f>
        <v>0</v>
      </c>
      <c r="AC70" s="34">
        <f>AC91*'Fixed data'!$G$9</f>
        <v>0</v>
      </c>
      <c r="AD70" s="34">
        <f>AD91*'Fixed data'!$G$9</f>
        <v>0</v>
      </c>
      <c r="AE70" s="34">
        <f>AE91*'Fixed data'!$G$9</f>
        <v>0</v>
      </c>
      <c r="AF70" s="34">
        <f>AF91*'Fixed data'!$G$9</f>
        <v>0</v>
      </c>
      <c r="AG70" s="34">
        <f>AG91*'Fixed data'!$G$9</f>
        <v>0</v>
      </c>
      <c r="AH70" s="34">
        <f>AH91*'Fixed data'!$G$9</f>
        <v>0</v>
      </c>
      <c r="AI70" s="34">
        <f>AI91*'Fixed data'!$G$9</f>
        <v>0</v>
      </c>
      <c r="AJ70" s="34">
        <f>AJ91*'Fixed data'!$G$9</f>
        <v>0</v>
      </c>
      <c r="AK70" s="34">
        <f>AK91*'Fixed data'!$G$9</f>
        <v>0</v>
      </c>
      <c r="AL70" s="34">
        <f>AL91*'Fixed data'!$G$9</f>
        <v>0</v>
      </c>
      <c r="AM70" s="34">
        <f>AM91*'Fixed data'!$G$9</f>
        <v>0</v>
      </c>
      <c r="AN70" s="34">
        <f>AN91*'Fixed data'!$G$9</f>
        <v>0</v>
      </c>
      <c r="AO70" s="34">
        <f>AO91*'Fixed data'!$G$9</f>
        <v>0</v>
      </c>
      <c r="AP70" s="34">
        <f>AP91*'Fixed data'!$G$9</f>
        <v>0</v>
      </c>
      <c r="AQ70" s="34">
        <f>AQ91*'Fixed data'!$G$9</f>
        <v>0</v>
      </c>
      <c r="AR70" s="34">
        <f>AR91*'Fixed data'!$G$9</f>
        <v>0</v>
      </c>
      <c r="AS70" s="34">
        <f>AS91*'Fixed data'!$G$9</f>
        <v>0</v>
      </c>
      <c r="AT70" s="34">
        <f>AT91*'Fixed data'!$G$9</f>
        <v>0</v>
      </c>
      <c r="AU70" s="34">
        <f>AU91*'Fixed data'!$G$9</f>
        <v>0</v>
      </c>
      <c r="AV70" s="34">
        <f>AV91*'Fixed data'!$G$9</f>
        <v>0</v>
      </c>
      <c r="AW70" s="34">
        <f>AW91*'Fixed data'!$G$9</f>
        <v>0</v>
      </c>
      <c r="AX70" s="34">
        <f>AX91*'Fixed data'!$G$9</f>
        <v>0</v>
      </c>
      <c r="AY70" s="34">
        <f>AY91*'Fixed data'!$G$9</f>
        <v>0</v>
      </c>
      <c r="AZ70" s="34">
        <f>AZ91*'Fixed data'!$G$9</f>
        <v>0</v>
      </c>
      <c r="BA70" s="34">
        <f>BA91*'Fixed data'!$G$9</f>
        <v>0</v>
      </c>
      <c r="BB70" s="34">
        <f>BB91*'Fixed data'!$G$9</f>
        <v>0</v>
      </c>
      <c r="BC70" s="34">
        <f>BC91*'Fixed data'!$G$9</f>
        <v>0</v>
      </c>
      <c r="BD70" s="34">
        <f>BD91*'Fixed data'!$G$9</f>
        <v>0</v>
      </c>
    </row>
    <row r="71" spans="1:56" x14ac:dyDescent="0.3">
      <c r="A71" s="205"/>
      <c r="B71" s="9" t="s">
        <v>69</v>
      </c>
      <c r="C71" s="9"/>
      <c r="D71" s="4" t="s">
        <v>39</v>
      </c>
      <c r="E71" s="34">
        <f>E92*'Fixed data'!$G$10</f>
        <v>0</v>
      </c>
      <c r="F71" s="34">
        <f>F92*'Fixed data'!$G$10</f>
        <v>0</v>
      </c>
      <c r="G71" s="34">
        <f>G92*'Fixed data'!$G$10</f>
        <v>0</v>
      </c>
      <c r="H71" s="34">
        <f>H92*'Fixed data'!$G$10</f>
        <v>0</v>
      </c>
      <c r="I71" s="34">
        <f>I92*'Fixed data'!$G$10</f>
        <v>0</v>
      </c>
      <c r="J71" s="34">
        <f>J92*'Fixed data'!$G$10</f>
        <v>0</v>
      </c>
      <c r="K71" s="34">
        <f>K92*'Fixed data'!$G$10</f>
        <v>0</v>
      </c>
      <c r="L71" s="34">
        <f>L92*'Fixed data'!$G$10</f>
        <v>0</v>
      </c>
      <c r="M71" s="34">
        <f>M92*'Fixed data'!$G$10</f>
        <v>0</v>
      </c>
      <c r="N71" s="34">
        <f>N92*'Fixed data'!$G$10</f>
        <v>0</v>
      </c>
      <c r="O71" s="34">
        <f>O92*'Fixed data'!$G$10</f>
        <v>0</v>
      </c>
      <c r="P71" s="34">
        <f>P92*'Fixed data'!$G$10</f>
        <v>0</v>
      </c>
      <c r="Q71" s="34">
        <f>Q92*'Fixed data'!$G$10</f>
        <v>0</v>
      </c>
      <c r="R71" s="34">
        <f>R92*'Fixed data'!$G$10</f>
        <v>0</v>
      </c>
      <c r="S71" s="34">
        <f>S92*'Fixed data'!$G$10</f>
        <v>0</v>
      </c>
      <c r="T71" s="34">
        <f>T92*'Fixed data'!$G$10</f>
        <v>0</v>
      </c>
      <c r="U71" s="34">
        <f>U92*'Fixed data'!$G$10</f>
        <v>0</v>
      </c>
      <c r="V71" s="34">
        <f>V92*'Fixed data'!$G$10</f>
        <v>0</v>
      </c>
      <c r="W71" s="34">
        <f>W92*'Fixed data'!$G$10</f>
        <v>0</v>
      </c>
      <c r="X71" s="34">
        <f>X92*'Fixed data'!$G$10</f>
        <v>0</v>
      </c>
      <c r="Y71" s="34">
        <f>Y92*'Fixed data'!$G$10</f>
        <v>0</v>
      </c>
      <c r="Z71" s="34">
        <f>Z92*'Fixed data'!$G$10</f>
        <v>0</v>
      </c>
      <c r="AA71" s="34">
        <f>AA92*'Fixed data'!$G$10</f>
        <v>0</v>
      </c>
      <c r="AB71" s="34">
        <f>AB92*'Fixed data'!$G$10</f>
        <v>0</v>
      </c>
      <c r="AC71" s="34">
        <f>AC92*'Fixed data'!$G$10</f>
        <v>0</v>
      </c>
      <c r="AD71" s="34">
        <f>AD92*'Fixed data'!$G$10</f>
        <v>0</v>
      </c>
      <c r="AE71" s="34">
        <f>AE92*'Fixed data'!$G$10</f>
        <v>0</v>
      </c>
      <c r="AF71" s="34">
        <f>AF92*'Fixed data'!$G$10</f>
        <v>0</v>
      </c>
      <c r="AG71" s="34">
        <f>AG92*'Fixed data'!$G$10</f>
        <v>0</v>
      </c>
      <c r="AH71" s="34">
        <f>AH92*'Fixed data'!$G$10</f>
        <v>0</v>
      </c>
      <c r="AI71" s="34">
        <f>AI92*'Fixed data'!$G$10</f>
        <v>0</v>
      </c>
      <c r="AJ71" s="34">
        <f>AJ92*'Fixed data'!$G$10</f>
        <v>0</v>
      </c>
      <c r="AK71" s="34">
        <f>AK92*'Fixed data'!$G$10</f>
        <v>0</v>
      </c>
      <c r="AL71" s="34">
        <f>AL92*'Fixed data'!$G$10</f>
        <v>0</v>
      </c>
      <c r="AM71" s="34">
        <f>AM92*'Fixed data'!$G$10</f>
        <v>0</v>
      </c>
      <c r="AN71" s="34">
        <f>AN92*'Fixed data'!$G$10</f>
        <v>0</v>
      </c>
      <c r="AO71" s="34">
        <f>AO92*'Fixed data'!$G$10</f>
        <v>0</v>
      </c>
      <c r="AP71" s="34">
        <f>AP92*'Fixed data'!$G$10</f>
        <v>0</v>
      </c>
      <c r="AQ71" s="34">
        <f>AQ92*'Fixed data'!$G$10</f>
        <v>0</v>
      </c>
      <c r="AR71" s="34">
        <f>AR92*'Fixed data'!$G$10</f>
        <v>0</v>
      </c>
      <c r="AS71" s="34">
        <f>AS92*'Fixed data'!$G$10</f>
        <v>0</v>
      </c>
      <c r="AT71" s="34">
        <f>AT92*'Fixed data'!$G$10</f>
        <v>0</v>
      </c>
      <c r="AU71" s="34">
        <f>AU92*'Fixed data'!$G$10</f>
        <v>0</v>
      </c>
      <c r="AV71" s="34">
        <f>AV92*'Fixed data'!$G$10</f>
        <v>0</v>
      </c>
      <c r="AW71" s="34">
        <f>AW92*'Fixed data'!$G$10</f>
        <v>0</v>
      </c>
      <c r="AX71" s="34">
        <f>AX92*'Fixed data'!$G$10</f>
        <v>0</v>
      </c>
      <c r="AY71" s="34">
        <f>AY92*'Fixed data'!$G$10</f>
        <v>0</v>
      </c>
      <c r="AZ71" s="34">
        <f>AZ92*'Fixed data'!$G$10</f>
        <v>0</v>
      </c>
      <c r="BA71" s="34">
        <f>BA92*'Fixed data'!$G$10</f>
        <v>0</v>
      </c>
      <c r="BB71" s="34">
        <f>BB92*'Fixed data'!$G$10</f>
        <v>0</v>
      </c>
      <c r="BC71" s="34">
        <f>BC92*'Fixed data'!$G$10</f>
        <v>0</v>
      </c>
      <c r="BD71" s="34">
        <f>BD92*'Fixed data'!$G$10</f>
        <v>0</v>
      </c>
    </row>
    <row r="72" spans="1:56" x14ac:dyDescent="0.3">
      <c r="A72" s="205"/>
      <c r="B72" s="4" t="s">
        <v>81</v>
      </c>
      <c r="D72" s="9" t="s">
        <v>39</v>
      </c>
      <c r="E72" s="34">
        <f>'Fixed data'!$G$11*E93/1000000</f>
        <v>0</v>
      </c>
      <c r="F72" s="34">
        <f>'Fixed data'!$G$11*F93/1000000</f>
        <v>0</v>
      </c>
      <c r="G72" s="34">
        <f>'Fixed data'!$G$11*G93/1000000</f>
        <v>0</v>
      </c>
      <c r="H72" s="34">
        <f>'Fixed data'!$G$11*H93/1000000</f>
        <v>0</v>
      </c>
      <c r="I72" s="34">
        <f>'Fixed data'!$G$11*I93/1000000</f>
        <v>0</v>
      </c>
      <c r="J72" s="34">
        <f>'Fixed data'!$G$11*J93/1000000</f>
        <v>0</v>
      </c>
      <c r="K72" s="34">
        <f>'Fixed data'!$G$11*K93/1000000</f>
        <v>0</v>
      </c>
      <c r="L72" s="34">
        <f>'Fixed data'!$G$11*L93/1000000</f>
        <v>0</v>
      </c>
      <c r="M72" s="34">
        <f>'Fixed data'!$G$11*M93/1000000</f>
        <v>0</v>
      </c>
      <c r="N72" s="34">
        <f>'Fixed data'!$G$11*N93/1000000</f>
        <v>0</v>
      </c>
      <c r="O72" s="34">
        <f>'Fixed data'!$G$11*O93/1000000</f>
        <v>0</v>
      </c>
      <c r="P72" s="34">
        <f>'Fixed data'!$G$11*P93/1000000</f>
        <v>0</v>
      </c>
      <c r="Q72" s="34">
        <f>'Fixed data'!$G$11*Q93/1000000</f>
        <v>0</v>
      </c>
      <c r="R72" s="34">
        <f>'Fixed data'!$G$11*R93/1000000</f>
        <v>0</v>
      </c>
      <c r="S72" s="34">
        <f>'Fixed data'!$G$11*S93/1000000</f>
        <v>0</v>
      </c>
      <c r="T72" s="34">
        <f>'Fixed data'!$G$11*T93/1000000</f>
        <v>0</v>
      </c>
      <c r="U72" s="34">
        <f>'Fixed data'!$G$11*U93/1000000</f>
        <v>0</v>
      </c>
      <c r="V72" s="34">
        <f>'Fixed data'!$G$11*V93/1000000</f>
        <v>0</v>
      </c>
      <c r="W72" s="34">
        <f>'Fixed data'!$G$11*W93/1000000</f>
        <v>0</v>
      </c>
      <c r="X72" s="34">
        <f>'Fixed data'!$G$11*X93/1000000</f>
        <v>0</v>
      </c>
      <c r="Y72" s="34">
        <f>'Fixed data'!$G$11*Y93/1000000</f>
        <v>0</v>
      </c>
      <c r="Z72" s="34">
        <f>'Fixed data'!$G$11*Z93/1000000</f>
        <v>0</v>
      </c>
      <c r="AA72" s="34">
        <f>'Fixed data'!$G$11*AA93/1000000</f>
        <v>0</v>
      </c>
      <c r="AB72" s="34">
        <f>'Fixed data'!$G$11*AB93/1000000</f>
        <v>0</v>
      </c>
      <c r="AC72" s="34">
        <f>'Fixed data'!$G$11*AC93/1000000</f>
        <v>0</v>
      </c>
      <c r="AD72" s="34">
        <f>'Fixed data'!$G$11*AD93/1000000</f>
        <v>0</v>
      </c>
      <c r="AE72" s="34">
        <f>'Fixed data'!$G$11*AE93/1000000</f>
        <v>0</v>
      </c>
      <c r="AF72" s="34">
        <f>'Fixed data'!$G$11*AF93/1000000</f>
        <v>0</v>
      </c>
      <c r="AG72" s="34">
        <f>'Fixed data'!$G$11*AG93/1000000</f>
        <v>0</v>
      </c>
      <c r="AH72" s="34">
        <f>'Fixed data'!$G$11*AH93/1000000</f>
        <v>0</v>
      </c>
      <c r="AI72" s="34">
        <f>'Fixed data'!$G$11*AI93/1000000</f>
        <v>0</v>
      </c>
      <c r="AJ72" s="34">
        <f>'Fixed data'!$G$11*AJ93/1000000</f>
        <v>0</v>
      </c>
      <c r="AK72" s="34">
        <f>'Fixed data'!$G$11*AK93/1000000</f>
        <v>0</v>
      </c>
      <c r="AL72" s="34">
        <f>'Fixed data'!$G$11*AL93/1000000</f>
        <v>0</v>
      </c>
      <c r="AM72" s="34">
        <f>'Fixed data'!$G$11*AM93/1000000</f>
        <v>0</v>
      </c>
      <c r="AN72" s="34">
        <f>'Fixed data'!$G$11*AN93/1000000</f>
        <v>0</v>
      </c>
      <c r="AO72" s="34">
        <f>'Fixed data'!$G$11*AO93/1000000</f>
        <v>0</v>
      </c>
      <c r="AP72" s="34">
        <f>'Fixed data'!$G$11*AP93/1000000</f>
        <v>0</v>
      </c>
      <c r="AQ72" s="34">
        <f>'Fixed data'!$G$11*AQ93/1000000</f>
        <v>0</v>
      </c>
      <c r="AR72" s="34">
        <f>'Fixed data'!$G$11*AR93/1000000</f>
        <v>0</v>
      </c>
      <c r="AS72" s="34">
        <f>'Fixed data'!$G$11*AS93/1000000</f>
        <v>0</v>
      </c>
      <c r="AT72" s="34">
        <f>'Fixed data'!$G$11*AT93/1000000</f>
        <v>0</v>
      </c>
      <c r="AU72" s="34">
        <f>'Fixed data'!$G$11*AU93/1000000</f>
        <v>0</v>
      </c>
      <c r="AV72" s="34">
        <f>'Fixed data'!$G$11*AV93/1000000</f>
        <v>0</v>
      </c>
      <c r="AW72" s="34">
        <f>'Fixed data'!$G$11*AW93/1000000</f>
        <v>0</v>
      </c>
      <c r="AX72" s="34">
        <f>'Fixed data'!$G$11*AX93/1000000</f>
        <v>0</v>
      </c>
      <c r="AY72" s="34">
        <f>'Fixed data'!$G$11*AY93/1000000</f>
        <v>0</v>
      </c>
      <c r="AZ72" s="34">
        <f>'Fixed data'!$G$11*AZ93/1000000</f>
        <v>0</v>
      </c>
      <c r="BA72" s="34">
        <f>'Fixed data'!$G$11*BA93/1000000</f>
        <v>0</v>
      </c>
      <c r="BB72" s="34">
        <f>'Fixed data'!$G$11*BB93/1000000</f>
        <v>0</v>
      </c>
      <c r="BC72" s="34">
        <f>'Fixed data'!$G$11*BC93/1000000</f>
        <v>0</v>
      </c>
      <c r="BD72" s="34">
        <f>'Fixed data'!$G$11*BD93/1000000</f>
        <v>0</v>
      </c>
    </row>
    <row r="73" spans="1:56" x14ac:dyDescent="0.3">
      <c r="A73" s="205"/>
      <c r="B73" s="9" t="s">
        <v>36</v>
      </c>
      <c r="C73" s="9"/>
      <c r="D73" s="9" t="s">
        <v>39</v>
      </c>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row>
    <row r="74" spans="1:56" x14ac:dyDescent="0.3">
      <c r="A74" s="205"/>
      <c r="B74" s="9" t="s">
        <v>37</v>
      </c>
      <c r="C74" s="9"/>
      <c r="D74" s="9" t="s">
        <v>39</v>
      </c>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row>
    <row r="75" spans="1:56" x14ac:dyDescent="0.3">
      <c r="A75" s="205"/>
      <c r="B75" s="9" t="s">
        <v>204</v>
      </c>
      <c r="C75" s="9"/>
      <c r="D75" s="9" t="s">
        <v>39</v>
      </c>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row>
    <row r="76" spans="1:56" ht="15.75" thickBot="1" x14ac:dyDescent="0.35">
      <c r="A76" s="206"/>
      <c r="B76" s="13" t="s">
        <v>97</v>
      </c>
      <c r="C76" s="13"/>
      <c r="D76" s="13" t="s">
        <v>39</v>
      </c>
      <c r="E76" s="52">
        <f>SUM(E65:E75)</f>
        <v>0</v>
      </c>
      <c r="F76" s="52">
        <f t="shared" ref="F76:BD76" si="9">SUM(F65:F75)</f>
        <v>4.9984906036581133E-4</v>
      </c>
      <c r="G76" s="52">
        <f t="shared" si="9"/>
        <v>4.9883505298896802E-4</v>
      </c>
      <c r="H76" s="52">
        <f t="shared" si="9"/>
        <v>4.9905405680843163E-4</v>
      </c>
      <c r="I76" s="52">
        <f t="shared" si="9"/>
        <v>4.9920201578391142E-4</v>
      </c>
      <c r="J76" s="52">
        <f t="shared" si="9"/>
        <v>4.9932491434449854E-4</v>
      </c>
      <c r="K76" s="52">
        <f t="shared" si="9"/>
        <v>5.3025946244788223E-4</v>
      </c>
      <c r="L76" s="52">
        <f t="shared" si="9"/>
        <v>5.5893019142737267E-4</v>
      </c>
      <c r="M76" s="52">
        <f t="shared" si="9"/>
        <v>5.854244367817621E-4</v>
      </c>
      <c r="N76" s="52">
        <f t="shared" si="9"/>
        <v>6.096579519185184E-4</v>
      </c>
      <c r="O76" s="52">
        <f t="shared" si="9"/>
        <v>6.3171189452391379E-4</v>
      </c>
      <c r="P76" s="52">
        <f t="shared" si="9"/>
        <v>6.5154491352824675E-4</v>
      </c>
      <c r="Q76" s="52">
        <f t="shared" si="9"/>
        <v>6.6912183567433697E-4</v>
      </c>
      <c r="R76" s="52">
        <f t="shared" si="9"/>
        <v>6.845145519296759E-4</v>
      </c>
      <c r="S76" s="52">
        <f t="shared" si="9"/>
        <v>6.976542602330322E-4</v>
      </c>
      <c r="T76" s="52">
        <f t="shared" si="9"/>
        <v>7.5239393908285799E-4</v>
      </c>
      <c r="U76" s="52">
        <f t="shared" si="9"/>
        <v>7.6131386468043728E-4</v>
      </c>
      <c r="V76" s="52">
        <f t="shared" si="9"/>
        <v>7.6775689140087333E-4</v>
      </c>
      <c r="W76" s="52">
        <f t="shared" si="9"/>
        <v>7.7172301924416592E-4</v>
      </c>
      <c r="X76" s="52">
        <f t="shared" si="9"/>
        <v>7.7321224821031505E-4</v>
      </c>
      <c r="Y76" s="52">
        <f t="shared" si="9"/>
        <v>7.7222457829932071E-4</v>
      </c>
      <c r="Z76" s="52">
        <f t="shared" si="9"/>
        <v>7.6632310842225746E-4</v>
      </c>
      <c r="AA76" s="52">
        <f t="shared" si="9"/>
        <v>7.6055856210534376E-4</v>
      </c>
      <c r="AB76" s="52">
        <f t="shared" si="9"/>
        <v>7.523171169112866E-4</v>
      </c>
      <c r="AC76" s="52">
        <f t="shared" si="9"/>
        <v>7.4159877284008609E-4</v>
      </c>
      <c r="AD76" s="52">
        <f t="shared" si="9"/>
        <v>7.2840352989174233E-4</v>
      </c>
      <c r="AE76" s="52">
        <f t="shared" si="9"/>
        <v>7.12731388066255E-4</v>
      </c>
      <c r="AF76" s="52">
        <f t="shared" si="9"/>
        <v>6.945823473636242E-4</v>
      </c>
      <c r="AG76" s="52">
        <f t="shared" si="9"/>
        <v>6.7395640778385017E-4</v>
      </c>
      <c r="AH76" s="52">
        <f t="shared" si="9"/>
        <v>6.5085356932693267E-4</v>
      </c>
      <c r="AI76" s="52">
        <f t="shared" si="9"/>
        <v>6.2442922303925256E-4</v>
      </c>
      <c r="AJ76" s="52">
        <f t="shared" si="9"/>
        <v>5.965495081764157E-4</v>
      </c>
      <c r="AK76" s="52">
        <f t="shared" si="9"/>
        <v>5.6619289443643537E-4</v>
      </c>
      <c r="AL76" s="52">
        <f t="shared" si="9"/>
        <v>5.3335938181931159E-4</v>
      </c>
      <c r="AM76" s="52">
        <f t="shared" si="9"/>
        <v>4.9804897032504445E-4</v>
      </c>
      <c r="AN76" s="52">
        <f t="shared" si="9"/>
        <v>4.9914435880624196E-4</v>
      </c>
      <c r="AO76" s="52">
        <f t="shared" si="9"/>
        <v>5.0010282372728895E-4</v>
      </c>
      <c r="AP76" s="52">
        <f t="shared" si="9"/>
        <v>5.0106128864833605E-4</v>
      </c>
      <c r="AQ76" s="52">
        <f t="shared" si="9"/>
        <v>5.0201975356938303E-4</v>
      </c>
      <c r="AR76" s="52">
        <f t="shared" si="9"/>
        <v>5.0297821849043002E-4</v>
      </c>
      <c r="AS76" s="52">
        <f t="shared" si="9"/>
        <v>5.0407360697162667E-4</v>
      </c>
      <c r="AT76" s="52">
        <f t="shared" si="9"/>
        <v>5.048951483325241E-4</v>
      </c>
      <c r="AU76" s="52">
        <f t="shared" si="9"/>
        <v>5.0585361325357109E-4</v>
      </c>
      <c r="AV76" s="52">
        <f t="shared" si="9"/>
        <v>5.0681207817461819E-4</v>
      </c>
      <c r="AW76" s="52">
        <f t="shared" si="9"/>
        <v>5.0763361953551562E-4</v>
      </c>
      <c r="AX76" s="52">
        <f t="shared" si="9"/>
        <v>0</v>
      </c>
      <c r="AY76" s="52" t="e">
        <f t="shared" si="9"/>
        <v>#REF!</v>
      </c>
      <c r="AZ76" s="52" t="e">
        <f t="shared" si="9"/>
        <v>#REF!</v>
      </c>
      <c r="BA76" s="52" t="e">
        <f t="shared" si="9"/>
        <v>#REF!</v>
      </c>
      <c r="BB76" s="52" t="e">
        <f t="shared" si="9"/>
        <v>#REF!</v>
      </c>
      <c r="BC76" s="52" t="e">
        <f t="shared" si="9"/>
        <v>#REF!</v>
      </c>
      <c r="BD76" s="52" t="e">
        <f t="shared" si="9"/>
        <v>#REF!</v>
      </c>
    </row>
    <row r="77" spans="1:56" x14ac:dyDescent="0.3">
      <c r="A77" s="74"/>
      <c r="B77" s="14" t="s">
        <v>16</v>
      </c>
      <c r="C77" s="14"/>
      <c r="D77" s="14" t="s">
        <v>39</v>
      </c>
      <c r="E77" s="53">
        <f>IF('Fixed data'!$G$19=FALSE,E64+E76,E64)</f>
        <v>-2.2312502358599984E-3</v>
      </c>
      <c r="F77" s="53">
        <f>IF('Fixed data'!$G$19=FALSE,F64+F76,F64)</f>
        <v>2.0711896055381152E-4</v>
      </c>
      <c r="G77" s="53">
        <f>IF('Fixed data'!$G$19=FALSE,G64+G76,G64)</f>
        <v>2.1041840365963488E-4</v>
      </c>
      <c r="H77" s="53">
        <f>IF('Fixed data'!$G$19=FALSE,H64+H76,H64)</f>
        <v>2.1495085796176516E-4</v>
      </c>
      <c r="I77" s="53">
        <f>IF('Fixed data'!$G$19=FALSE,I64+I76,I64)</f>
        <v>2.1941226741991162E-4</v>
      </c>
      <c r="J77" s="53">
        <f>IF('Fixed data'!$G$19=FALSE,J64+J76,J64)</f>
        <v>2.2384861646316542E-4</v>
      </c>
      <c r="K77" s="53">
        <f>IF('Fixed data'!$G$19=FALSE,K64+K76,K64)</f>
        <v>2.5909661504921577E-4</v>
      </c>
      <c r="L77" s="53">
        <f>IF('Fixed data'!$G$19=FALSE,L64+L76,L64)</f>
        <v>2.9208079451137288E-4</v>
      </c>
      <c r="M77" s="53">
        <f>IF('Fixed data'!$G$19=FALSE,M64+M76,M64)</f>
        <v>3.2288849034842898E-4</v>
      </c>
      <c r="N77" s="53">
        <f>IF('Fixed data'!$G$19=FALSE,N64+N76,N64)</f>
        <v>3.5143545596785195E-4</v>
      </c>
      <c r="O77" s="53">
        <f>IF('Fixed data'!$G$19=FALSE,O64+O76,O64)</f>
        <v>3.7780284905591401E-4</v>
      </c>
      <c r="P77" s="53">
        <f>IF('Fixed data'!$G$19=FALSE,P64+P76,P64)</f>
        <v>4.0194931854291364E-4</v>
      </c>
      <c r="Q77" s="53">
        <f>IF('Fixed data'!$G$19=FALSE,Q64+Q76,Q64)</f>
        <v>4.2383969117167053E-4</v>
      </c>
      <c r="R77" s="53">
        <f>IF('Fixed data'!$G$19=FALSE,R64+R76,R64)</f>
        <v>4.4354585790967613E-4</v>
      </c>
      <c r="S77" s="53">
        <f>IF('Fixed data'!$G$19=FALSE,S64+S76,S64)</f>
        <v>4.609990166956991E-4</v>
      </c>
      <c r="T77" s="53">
        <f>IF('Fixed data'!$G$19=FALSE,T64+T76,T64)</f>
        <v>5.2005214602819151E-4</v>
      </c>
      <c r="U77" s="53">
        <f>IF('Fixed data'!$G$19=FALSE,U64+U76,U64)</f>
        <v>5.3328552210843753E-4</v>
      </c>
      <c r="V77" s="53">
        <f>IF('Fixed data'!$G$19=FALSE,V64+V76,V64)</f>
        <v>5.440419993115403E-4</v>
      </c>
      <c r="W77" s="53">
        <f>IF('Fixed data'!$G$19=FALSE,W64+W76,W64)</f>
        <v>5.523215776374995E-4</v>
      </c>
      <c r="X77" s="53">
        <f>IF('Fixed data'!$G$19=FALSE,X64+X76,X64)</f>
        <v>5.5812425708631525E-4</v>
      </c>
      <c r="Y77" s="53">
        <f>IF('Fixed data'!$G$19=FALSE,Y64+Y76,Y64)</f>
        <v>5.6145003765798764E-4</v>
      </c>
      <c r="Z77" s="53">
        <f>IF('Fixed data'!$G$19=FALSE,Z64+Z76,Z64)</f>
        <v>5.5986201826359111E-4</v>
      </c>
      <c r="AA77" s="53">
        <f>IF('Fixed data'!$G$19=FALSE,AA64+AA76,AA64)</f>
        <v>5.5841092242934402E-4</v>
      </c>
      <c r="AB77" s="53">
        <f>IF('Fixed data'!$G$19=FALSE,AB64+AB76,AB64)</f>
        <v>5.5448292771795348E-4</v>
      </c>
      <c r="AC77" s="53">
        <f>IF('Fixed data'!$G$19=FALSE,AC64+AC76,AC64)</f>
        <v>5.4807803412941969E-4</v>
      </c>
      <c r="AD77" s="53">
        <f>IF('Fixed data'!$G$19=FALSE,AD64+AD76,AD64)</f>
        <v>5.3919624166374265E-4</v>
      </c>
      <c r="AE77" s="53">
        <f>IF('Fixed data'!$G$19=FALSE,AE64+AE76,AE64)</f>
        <v>5.2783755032092194E-4</v>
      </c>
      <c r="AF77" s="53">
        <f>IF('Fixed data'!$G$19=FALSE,AF64+AF76,AF64)</f>
        <v>5.1400196010095776E-4</v>
      </c>
      <c r="AG77" s="53">
        <f>IF('Fixed data'!$G$19=FALSE,AG64+AG76,AG64)</f>
        <v>4.9768947100385045E-4</v>
      </c>
      <c r="AH77" s="53">
        <f>IF('Fixed data'!$G$19=FALSE,AH64+AH76,AH64)</f>
        <v>4.7890008302959962E-4</v>
      </c>
      <c r="AI77" s="53">
        <f>IF('Fixed data'!$G$19=FALSE,AI64+AI76,AI64)</f>
        <v>4.5678918722458618E-4</v>
      </c>
      <c r="AJ77" s="53">
        <f>IF('Fixed data'!$G$19=FALSE,AJ64+AJ76,AJ64)</f>
        <v>4.3322292284441594E-4</v>
      </c>
      <c r="AK77" s="53">
        <f>IF('Fixed data'!$G$19=FALSE,AK64+AK76,AK64)</f>
        <v>4.0717975958710234E-4</v>
      </c>
      <c r="AL77" s="53">
        <f>IF('Fixed data'!$G$19=FALSE,AL64+AL76,AL64)</f>
        <v>3.7865969745264517E-4</v>
      </c>
      <c r="AM77" s="53">
        <f>IF('Fixed data'!$G$19=FALSE,AM64+AM76,AM64)</f>
        <v>3.476627364410447E-4</v>
      </c>
      <c r="AN77" s="53">
        <f>IF('Fixed data'!$G$19=FALSE,AN64+AN76,AN64)</f>
        <v>3.5307157540490888E-4</v>
      </c>
      <c r="AO77" s="53">
        <f>IF('Fixed data'!$G$19=FALSE,AO64+AO76,AO64)</f>
        <v>3.5834349080862254E-4</v>
      </c>
      <c r="AP77" s="53">
        <f>IF('Fixed data'!$G$19=FALSE,AP64+AP76,AP64)</f>
        <v>3.636154062123363E-4</v>
      </c>
      <c r="AQ77" s="53">
        <f>IF('Fixed data'!$G$19=FALSE,AQ64+AQ76,AQ64)</f>
        <v>3.6888732161604991E-4</v>
      </c>
      <c r="AR77" s="53">
        <f>IF('Fixed data'!$G$19=FALSE,AR64+AR76,AR64)</f>
        <v>3.7415923701976362E-4</v>
      </c>
      <c r="AS77" s="53">
        <f>IF('Fixed data'!$G$19=FALSE,AS64+AS76,AS64)</f>
        <v>3.7956807598362688E-4</v>
      </c>
      <c r="AT77" s="53">
        <f>IF('Fixed data'!$G$19=FALSE,AT64+AT76,AT64)</f>
        <v>3.8470306782719099E-4</v>
      </c>
      <c r="AU77" s="53">
        <f>IF('Fixed data'!$G$19=FALSE,AU64+AU76,AU64)</f>
        <v>3.8997498323090464E-4</v>
      </c>
      <c r="AV77" s="53">
        <f>IF('Fixed data'!$G$19=FALSE,AV64+AV76,AV64)</f>
        <v>3.9524689863461841E-4</v>
      </c>
      <c r="AW77" s="53">
        <f>IF('Fixed data'!$G$19=FALSE,AW64+AW76,AW64)</f>
        <v>4.0038189047818251E-4</v>
      </c>
      <c r="AX77" s="53">
        <f>IF('Fixed data'!$G$19=FALSE,AX64+AX76,AX64)</f>
        <v>-1.0293827857466645E-4</v>
      </c>
      <c r="AY77" s="53" t="e">
        <f>IF('Fixed data'!$G$19=FALSE,AY64+AY76,AY64)</f>
        <v>#REF!</v>
      </c>
      <c r="AZ77" s="53" t="e">
        <f>IF('Fixed data'!$G$19=FALSE,AZ64+AZ76,AZ64)</f>
        <v>#REF!</v>
      </c>
      <c r="BA77" s="53" t="e">
        <f>IF('Fixed data'!$G$19=FALSE,BA64+BA76,BA64)</f>
        <v>#REF!</v>
      </c>
      <c r="BB77" s="53" t="e">
        <f>IF('Fixed data'!$G$19=FALSE,BB64+BB76,BB64)</f>
        <v>#REF!</v>
      </c>
      <c r="BC77" s="53" t="e">
        <f>IF('Fixed data'!$G$19=FALSE,BC64+BC76,BC64)</f>
        <v>#REF!</v>
      </c>
      <c r="BD77" s="53" t="e">
        <f>IF('Fixed data'!$G$19=FALSE,BD64+BD76,BD64)</f>
        <v>#REF!</v>
      </c>
    </row>
    <row r="78" spans="1:56" ht="15.75" x14ac:dyDescent="0.3">
      <c r="A78" s="74"/>
      <c r="B78" s="4" t="s">
        <v>62</v>
      </c>
      <c r="C78" s="19" t="s">
        <v>63</v>
      </c>
      <c r="D78" s="9"/>
      <c r="E78" s="54">
        <f>1/(1+'Fixed data'!$C$4)^E11</f>
        <v>0.96618357487922713</v>
      </c>
      <c r="F78" s="54">
        <f>1/(1+'Fixed data'!$C$4)^F11</f>
        <v>0.93351070036640305</v>
      </c>
      <c r="G78" s="54">
        <f>1/(1+'Fixed data'!$C$4)^G11</f>
        <v>0.90194270566802237</v>
      </c>
      <c r="H78" s="54">
        <f>1/(1+'Fixed data'!$C$4)^H11</f>
        <v>0.87144222769857238</v>
      </c>
      <c r="I78" s="54">
        <f>1/(1+'Fixed data'!$C$4)^I11</f>
        <v>0.84197316685852419</v>
      </c>
      <c r="J78" s="54">
        <f>1/(1+'Fixed data'!$C$4)^J11</f>
        <v>0.81350064430775282</v>
      </c>
      <c r="K78" s="54">
        <f>1/(1+'Fixed data'!$C$4)^K11</f>
        <v>0.78599096068381913</v>
      </c>
      <c r="L78" s="54">
        <f>1/(1+'Fixed data'!$C$4)^L11</f>
        <v>0.75941155621625056</v>
      </c>
      <c r="M78" s="54">
        <f>1/(1+'Fixed data'!$C$4)^M11</f>
        <v>0.73373097218961414</v>
      </c>
      <c r="N78" s="54">
        <f>1/(1+'Fixed data'!$C$4)^N11</f>
        <v>0.70891881370977217</v>
      </c>
      <c r="O78" s="54">
        <f>1/(1+'Fixed data'!$C$4)^O11</f>
        <v>0.68494571372924851</v>
      </c>
      <c r="P78" s="54">
        <f>1/(1+'Fixed data'!$C$4)^P11</f>
        <v>0.66178329828912896</v>
      </c>
      <c r="Q78" s="54">
        <f>1/(1+'Fixed data'!$C$4)^Q11</f>
        <v>0.63940415293635666</v>
      </c>
      <c r="R78" s="54">
        <f>1/(1+'Fixed data'!$C$4)^R11</f>
        <v>0.61778179027667302</v>
      </c>
      <c r="S78" s="54">
        <f>1/(1+'Fixed data'!$C$4)^S11</f>
        <v>0.59689061862480497</v>
      </c>
      <c r="T78" s="54">
        <f>1/(1+'Fixed data'!$C$4)^T11</f>
        <v>0.57670591171478747</v>
      </c>
      <c r="U78" s="54">
        <f>1/(1+'Fixed data'!$C$4)^U11</f>
        <v>0.55720377943457733</v>
      </c>
      <c r="V78" s="54">
        <f>1/(1+'Fixed data'!$C$4)^V11</f>
        <v>0.53836113955031628</v>
      </c>
      <c r="W78" s="54">
        <f>1/(1+'Fixed data'!$C$4)^W11</f>
        <v>0.52015569038677911</v>
      </c>
      <c r="X78" s="54">
        <f>1/(1+'Fixed data'!$C$4)^X11</f>
        <v>0.50256588443167061</v>
      </c>
      <c r="Y78" s="54">
        <f>1/(1+'Fixed data'!$C$4)^Y11</f>
        <v>0.48557090283253213</v>
      </c>
      <c r="Z78" s="54">
        <f>1/(1+'Fixed data'!$C$4)^Z11</f>
        <v>0.46915063075606966</v>
      </c>
      <c r="AA78" s="54">
        <f>1/(1+'Fixed data'!$C$4)^AA11</f>
        <v>0.45328563358074364</v>
      </c>
      <c r="AB78" s="54">
        <f>1/(1+'Fixed data'!$C$4)^AB11</f>
        <v>0.43795713389443841</v>
      </c>
      <c r="AC78" s="54">
        <f>1/(1+'Fixed data'!$C$4)^AC11</f>
        <v>0.42314698926998884</v>
      </c>
      <c r="AD78" s="54">
        <f>1/(1+'Fixed data'!$C$4)^AD11</f>
        <v>0.40883767079225974</v>
      </c>
      <c r="AE78" s="54">
        <f>1/(1+'Fixed data'!$C$4)^AE11</f>
        <v>0.39501224231136206</v>
      </c>
      <c r="AF78" s="54">
        <f>1/(1+'Fixed data'!$C$4)^AF11</f>
        <v>0.38165434039745127</v>
      </c>
      <c r="AG78" s="54">
        <f>1/(1+'Fixed data'!$C$4)^AG11</f>
        <v>0.36874815497338298</v>
      </c>
      <c r="AH78" s="54">
        <f>1/(1+'Fixed data'!$C$4)^AH11</f>
        <v>0.35627841060230236</v>
      </c>
      <c r="AI78" s="54">
        <f>1/(1+'Fixed data'!$C$5)^AI11</f>
        <v>0.39998714516107459</v>
      </c>
      <c r="AJ78" s="54">
        <f>1/(1+'Fixed data'!$C$5)^AJ11</f>
        <v>0.38833703413696569</v>
      </c>
      <c r="AK78" s="54">
        <f>1/(1+'Fixed data'!$C$5)^AK11</f>
        <v>0.37702624673491814</v>
      </c>
      <c r="AL78" s="54">
        <f>1/(1+'Fixed data'!$C$5)^AL11</f>
        <v>0.36604489974263904</v>
      </c>
      <c r="AM78" s="54">
        <f>1/(1+'Fixed data'!$C$5)^AM11</f>
        <v>0.35538339780838735</v>
      </c>
      <c r="AN78" s="54">
        <f>1/(1+'Fixed data'!$C$5)^AN11</f>
        <v>0.34503242505668674</v>
      </c>
      <c r="AO78" s="54">
        <f>1/(1+'Fixed data'!$C$5)^AO11</f>
        <v>0.33498293694823961</v>
      </c>
      <c r="AP78" s="54">
        <f>1/(1+'Fixed data'!$C$5)^AP11</f>
        <v>0.3252261523769317</v>
      </c>
      <c r="AQ78" s="54">
        <f>1/(1+'Fixed data'!$C$5)^AQ11</f>
        <v>0.31575354599702099</v>
      </c>
      <c r="AR78" s="54">
        <f>1/(1+'Fixed data'!$C$5)^AR11</f>
        <v>0.30655684077380685</v>
      </c>
      <c r="AS78" s="54">
        <f>1/(1+'Fixed data'!$C$5)^AS11</f>
        <v>0.29762800075126877</v>
      </c>
      <c r="AT78" s="54">
        <f>1/(1+'Fixed data'!$C$5)^AT11</f>
        <v>0.28895922403035801</v>
      </c>
      <c r="AU78" s="54">
        <f>1/(1+'Fixed data'!$C$5)^AU11</f>
        <v>0.28054293595180391</v>
      </c>
      <c r="AV78" s="54">
        <f>1/(1+'Fixed data'!$C$5)^AV11</f>
        <v>0.27237178247747956</v>
      </c>
      <c r="AW78" s="54">
        <f>1/(1+'Fixed data'!$C$5)^AW11</f>
        <v>0.26443862376454325</v>
      </c>
      <c r="AX78" s="54">
        <f>1/(1+'Fixed data'!$C$5)^AX11</f>
        <v>0.25673652792674101</v>
      </c>
      <c r="AY78" s="54">
        <f>1/(1+'Fixed data'!$C$5)^AY11</f>
        <v>0.24925876497741845</v>
      </c>
      <c r="AZ78" s="54">
        <f>1/(1+'Fixed data'!$C$5)^AZ11</f>
        <v>0.24199880094894996</v>
      </c>
      <c r="BA78" s="54">
        <f>1/(1+'Fixed data'!$C$5)^BA11</f>
        <v>0.2349502921834466</v>
      </c>
      <c r="BB78" s="54">
        <f>1/(1+'Fixed data'!$C$5)^BB11</f>
        <v>0.22810707978975397</v>
      </c>
      <c r="BC78" s="54">
        <f>1/(1+'Fixed data'!$C$5)^BC11</f>
        <v>0.22146318426189707</v>
      </c>
      <c r="BD78" s="54">
        <f>1/(1+'Fixed data'!$C$5)^BD11</f>
        <v>0.215012800254269</v>
      </c>
    </row>
    <row r="79" spans="1:56" ht="15.75" x14ac:dyDescent="0.3">
      <c r="A79" s="74"/>
      <c r="B79" s="50" t="s">
        <v>74</v>
      </c>
      <c r="C79" s="51" t="s">
        <v>75</v>
      </c>
      <c r="D79" s="38"/>
      <c r="E79" s="54">
        <f>1/(1+'Fixed data'!$C$6)^E11</f>
        <v>0.98522167487684742</v>
      </c>
      <c r="F79" s="54">
        <f>1/(1+'Fixed data'!$C$6)^F11</f>
        <v>0.9706617486471405</v>
      </c>
      <c r="G79" s="54">
        <f>1/(1+'Fixed data'!$C$6)^G11</f>
        <v>0.95631699374102519</v>
      </c>
      <c r="H79" s="54">
        <f>1/(1+'Fixed data'!$C$6)^H11</f>
        <v>0.94218423028672449</v>
      </c>
      <c r="I79" s="54">
        <f>1/(1+'Fixed data'!$C$6)^I11</f>
        <v>0.92826032540563996</v>
      </c>
      <c r="J79" s="54">
        <f>1/(1+'Fixed data'!$C$6)^J11</f>
        <v>0.91454219251787205</v>
      </c>
      <c r="K79" s="54">
        <f>1/(1+'Fixed data'!$C$6)^K11</f>
        <v>0.90102679065800217</v>
      </c>
      <c r="L79" s="54">
        <f>1/(1+'Fixed data'!$C$6)^L11</f>
        <v>0.88771112380098749</v>
      </c>
      <c r="M79" s="54">
        <f>1/(1+'Fixed data'!$C$6)^M11</f>
        <v>0.87459224019801729</v>
      </c>
      <c r="N79" s="54">
        <f>1/(1+'Fixed data'!$C$6)^N11</f>
        <v>0.86166723172218462</v>
      </c>
      <c r="O79" s="54">
        <f>1/(1+'Fixed data'!$C$6)^O11</f>
        <v>0.8489332332238273</v>
      </c>
      <c r="P79" s="54">
        <f>1/(1+'Fixed data'!$C$6)^P11</f>
        <v>0.83638742189539661</v>
      </c>
      <c r="Q79" s="54">
        <f>1/(1+'Fixed data'!$C$6)^Q11</f>
        <v>0.82402701664571099</v>
      </c>
      <c r="R79" s="54">
        <f>1/(1+'Fixed data'!$C$6)^R11</f>
        <v>0.81184927748345925</v>
      </c>
      <c r="S79" s="54">
        <f>1/(1+'Fixed data'!$C$6)^S11</f>
        <v>0.79985150490981216</v>
      </c>
      <c r="T79" s="54">
        <f>1/(1+'Fixed data'!$C$6)^T11</f>
        <v>0.78803103932001206</v>
      </c>
      <c r="U79" s="54">
        <f>1/(1+'Fixed data'!$C$6)^U11</f>
        <v>0.77638526041380518</v>
      </c>
      <c r="V79" s="54">
        <f>1/(1+'Fixed data'!$C$6)^V11</f>
        <v>0.76491158661458636</v>
      </c>
      <c r="W79" s="54">
        <f>1/(1+'Fixed data'!$C$6)^W11</f>
        <v>0.7536074744971295</v>
      </c>
      <c r="X79" s="54">
        <f>1/(1+'Fixed data'!$C$6)^X11</f>
        <v>0.74247041822377313</v>
      </c>
      <c r="Y79" s="54">
        <f>1/(1+'Fixed data'!$C$6)^Y11</f>
        <v>0.73149794898893916</v>
      </c>
      <c r="Z79" s="54">
        <f>1/(1+'Fixed data'!$C$6)^Z11</f>
        <v>0.72068763447186135</v>
      </c>
      <c r="AA79" s="54">
        <f>1/(1+'Fixed data'!$C$6)^AA11</f>
        <v>0.71003707829740037</v>
      </c>
      <c r="AB79" s="54">
        <f>1/(1+'Fixed data'!$C$6)^AB11</f>
        <v>0.69954391950482808</v>
      </c>
      <c r="AC79" s="54">
        <f>1/(1+'Fixed data'!$C$6)^AC11</f>
        <v>0.68920583202446117</v>
      </c>
      <c r="AD79" s="54">
        <f>1/(1+'Fixed data'!$C$6)^AD11</f>
        <v>0.67902052416203085</v>
      </c>
      <c r="AE79" s="54">
        <f>1/(1+'Fixed data'!$C$6)^AE11</f>
        <v>0.66898573809067086</v>
      </c>
      <c r="AF79" s="54">
        <f>1/(1+'Fixed data'!$C$6)^AF11</f>
        <v>0.65909924935041486</v>
      </c>
      <c r="AG79" s="54">
        <f>1/(1+'Fixed data'!$C$6)^AG11</f>
        <v>0.64935886635508844</v>
      </c>
      <c r="AH79" s="54">
        <f>1/(1+'Fixed data'!$C$6)^AH11</f>
        <v>0.63976242990649135</v>
      </c>
      <c r="AI79" s="54">
        <f>1/(1+'Fixed data'!$C$6)^AI11</f>
        <v>0.63030781271575509</v>
      </c>
      <c r="AJ79" s="54">
        <f>1/(1+'Fixed data'!$C$6)^AJ11</f>
        <v>0.62099291893177844</v>
      </c>
      <c r="AK79" s="54">
        <f>1/(1+'Fixed data'!$C$6)^AK11</f>
        <v>0.61181568367662909</v>
      </c>
      <c r="AL79" s="54">
        <f>1/(1+'Fixed data'!$C$6)^AL11</f>
        <v>0.60277407258781202</v>
      </c>
      <c r="AM79" s="54">
        <f>1/(1+'Fixed data'!$C$6)^AM11</f>
        <v>0.59386608136730257</v>
      </c>
      <c r="AN79" s="54">
        <f>1/(1+'Fixed data'!$C$6)^AN11</f>
        <v>0.58508973533724395</v>
      </c>
      <c r="AO79" s="54">
        <f>1/(1+'Fixed data'!$C$6)^AO11</f>
        <v>0.57644308900221086</v>
      </c>
      <c r="AP79" s="54">
        <f>1/(1+'Fixed data'!$C$6)^AP11</f>
        <v>0.56792422561794187</v>
      </c>
      <c r="AQ79" s="54">
        <f>1/(1+'Fixed data'!$C$6)^AQ11</f>
        <v>0.55953125676644533</v>
      </c>
      <c r="AR79" s="54">
        <f>1/(1+'Fixed data'!$C$6)^AR11</f>
        <v>0.55126232193738456</v>
      </c>
      <c r="AS79" s="54">
        <f>1/(1+'Fixed data'!$C$6)^AS11</f>
        <v>0.54311558811564986</v>
      </c>
      <c r="AT79" s="54">
        <f>1/(1+'Fixed data'!$C$6)^AT11</f>
        <v>0.53508924937502456</v>
      </c>
      <c r="AU79" s="54">
        <f>1/(1+'Fixed data'!$C$6)^AU11</f>
        <v>0.52718152647785677</v>
      </c>
      <c r="AV79" s="54">
        <f>1/(1+'Fixed data'!$C$6)^AV11</f>
        <v>0.51939066648064725</v>
      </c>
      <c r="AW79" s="54">
        <f>1/(1+'Fixed data'!$C$6)^AW11</f>
        <v>0.51171494234546522</v>
      </c>
      <c r="AX79" s="54">
        <f>1/(1+'Fixed data'!$C$6)^AX11</f>
        <v>0.50415265255710873</v>
      </c>
      <c r="AY79" s="54">
        <f>1/(1+'Fixed data'!$C$6)^AY11</f>
        <v>0.49670212074591996</v>
      </c>
      <c r="AZ79" s="54">
        <f>1/(1+'Fixed data'!$C$6)^AZ11</f>
        <v>0.4893616953161774</v>
      </c>
      <c r="BA79" s="54">
        <f>1/(1+'Fixed data'!$C$6)^BA11</f>
        <v>0.48212974907997785</v>
      </c>
      <c r="BB79" s="54">
        <f>1/(1+'Fixed data'!$C$6)^BB11</f>
        <v>0.47500467889652986</v>
      </c>
      <c r="BC79" s="54">
        <f>1/(1+'Fixed data'!$C$6)^BC11</f>
        <v>0.46798490531677822</v>
      </c>
      <c r="BD79" s="54">
        <f>1/(1+'Fixed data'!$C$6)^BD11</f>
        <v>0.46106887223327919</v>
      </c>
    </row>
    <row r="80" spans="1:56" x14ac:dyDescent="0.3">
      <c r="A80" s="74"/>
      <c r="B80" s="11" t="s">
        <v>17</v>
      </c>
      <c r="C80" s="14"/>
      <c r="D80" s="9" t="s">
        <v>39</v>
      </c>
      <c r="E80" s="54">
        <f>IF('Fixed data'!$G$19=TRUE,(E77-SUM(E70:E71))*E78+SUM(E70:E71)*E79,E77*E78)</f>
        <v>-2.155797329333332E-3</v>
      </c>
      <c r="F80" s="54">
        <f>F77*F78</f>
        <v>1.9334776592575001E-4</v>
      </c>
      <c r="G80" s="54">
        <f t="shared" ref="G80:BD80" si="10">G77*G78</f>
        <v>1.8978534431911718E-4</v>
      </c>
      <c r="H80" s="54">
        <f t="shared" si="10"/>
        <v>1.8731725450792005E-4</v>
      </c>
      <c r="I80" s="54">
        <f t="shared" si="10"/>
        <v>1.8473924164715238E-4</v>
      </c>
      <c r="J80" s="54">
        <f t="shared" si="10"/>
        <v>1.8210099372018411E-4</v>
      </c>
      <c r="K80" s="54">
        <f t="shared" si="10"/>
        <v>2.0364759737245876E-4</v>
      </c>
      <c r="L80" s="54">
        <f t="shared" si="10"/>
        <v>2.2180953070076058E-4</v>
      </c>
      <c r="M80" s="54">
        <f t="shared" si="10"/>
        <v>2.3691328593218963E-4</v>
      </c>
      <c r="N80" s="54">
        <f t="shared" si="10"/>
        <v>2.4913920654028249E-4</v>
      </c>
      <c r="O80" s="54">
        <f t="shared" si="10"/>
        <v>2.5877444209554656E-4</v>
      </c>
      <c r="P80" s="54">
        <f t="shared" si="10"/>
        <v>2.6600334577039713E-4</v>
      </c>
      <c r="Q80" s="54">
        <f t="shared" si="10"/>
        <v>2.7100485871442903E-4</v>
      </c>
      <c r="R80" s="54">
        <f t="shared" si="10"/>
        <v>2.7401455416924255E-4</v>
      </c>
      <c r="S80" s="54">
        <f t="shared" si="10"/>
        <v>2.7516598826092265E-4</v>
      </c>
      <c r="T80" s="54">
        <f t="shared" si="10"/>
        <v>2.9991714701441997E-4</v>
      </c>
      <c r="U80" s="54">
        <f t="shared" si="10"/>
        <v>2.9714870843656322E-4</v>
      </c>
      <c r="V80" s="54">
        <f t="shared" si="10"/>
        <v>2.9289107071259321E-4</v>
      </c>
      <c r="W80" s="54">
        <f t="shared" si="10"/>
        <v>2.8729321153154856E-4</v>
      </c>
      <c r="X80" s="54">
        <f t="shared" si="10"/>
        <v>2.8049421088535313E-4</v>
      </c>
      <c r="Y80" s="54">
        <f t="shared" si="10"/>
        <v>2.7262380168094824E-4</v>
      </c>
      <c r="Z80" s="54">
        <f t="shared" si="10"/>
        <v>2.6265961900472995E-4</v>
      </c>
      <c r="AA80" s="54">
        <f t="shared" si="10"/>
        <v>2.5311964877179269E-4</v>
      </c>
      <c r="AB80" s="54">
        <f t="shared" si="10"/>
        <v>2.4283975381675198E-4</v>
      </c>
      <c r="AC80" s="54">
        <f t="shared" si="10"/>
        <v>2.3191757002687813E-4</v>
      </c>
      <c r="AD80" s="54">
        <f t="shared" si="10"/>
        <v>2.2044373554174493E-4</v>
      </c>
      <c r="AE80" s="54">
        <f t="shared" si="10"/>
        <v>2.0850229432840378E-4</v>
      </c>
      <c r="AF80" s="54">
        <f t="shared" si="10"/>
        <v>1.9617107904532809E-4</v>
      </c>
      <c r="AG80" s="54">
        <f t="shared" si="10"/>
        <v>1.8352207418234883E-4</v>
      </c>
      <c r="AH80" s="54">
        <f t="shared" si="10"/>
        <v>1.7062176041909638E-4</v>
      </c>
      <c r="AI80" s="54">
        <f t="shared" si="10"/>
        <v>1.8270980293840983E-4</v>
      </c>
      <c r="AJ80" s="54">
        <f t="shared" si="10"/>
        <v>1.68236504977548E-4</v>
      </c>
      <c r="AK80" s="54">
        <f t="shared" si="10"/>
        <v>1.535174565035515E-4</v>
      </c>
      <c r="AL80" s="54">
        <f t="shared" si="10"/>
        <v>1.3860645099063153E-4</v>
      </c>
      <c r="AM80" s="54">
        <f t="shared" si="10"/>
        <v>1.2355356456778032E-4</v>
      </c>
      <c r="AN80" s="54">
        <f t="shared" si="10"/>
        <v>1.2182114188054054E-4</v>
      </c>
      <c r="AO80" s="54">
        <f t="shared" si="10"/>
        <v>1.2003895498735689E-4</v>
      </c>
      <c r="AP80" s="54">
        <f t="shared" si="10"/>
        <v>1.182572395074132E-4</v>
      </c>
      <c r="AQ80" s="54">
        <f t="shared" si="10"/>
        <v>1.164774798736113E-4</v>
      </c>
      <c r="AR80" s="54">
        <f t="shared" si="10"/>
        <v>1.1470107364711674E-4</v>
      </c>
      <c r="AS80" s="54">
        <f t="shared" si="10"/>
        <v>1.1297008760401254E-4</v>
      </c>
      <c r="AT80" s="54">
        <f t="shared" si="10"/>
        <v>1.1116349996144329E-4</v>
      </c>
      <c r="AU80" s="54">
        <f t="shared" si="10"/>
        <v>1.0940472674335348E-4</v>
      </c>
      <c r="AV80" s="54">
        <f t="shared" si="10"/>
        <v>1.076541022998067E-4</v>
      </c>
      <c r="AW80" s="54">
        <f t="shared" si="10"/>
        <v>1.0587643609829666E-4</v>
      </c>
      <c r="AX80" s="54">
        <f t="shared" si="10"/>
        <v>-2.64280162320155E-5</v>
      </c>
      <c r="AY80" s="54" t="e">
        <f t="shared" si="10"/>
        <v>#REF!</v>
      </c>
      <c r="AZ80" s="54" t="e">
        <f t="shared" si="10"/>
        <v>#REF!</v>
      </c>
      <c r="BA80" s="54" t="e">
        <f t="shared" si="10"/>
        <v>#REF!</v>
      </c>
      <c r="BB80" s="54" t="e">
        <f t="shared" si="10"/>
        <v>#REF!</v>
      </c>
      <c r="BC80" s="54" t="e">
        <f t="shared" si="10"/>
        <v>#REF!</v>
      </c>
      <c r="BD80" s="54" t="e">
        <f t="shared" si="10"/>
        <v>#REF!</v>
      </c>
    </row>
    <row r="81" spans="1:56" x14ac:dyDescent="0.3">
      <c r="A81" s="74"/>
      <c r="B81" s="15" t="s">
        <v>18</v>
      </c>
      <c r="C81" s="15"/>
      <c r="D81" s="14" t="s">
        <v>39</v>
      </c>
      <c r="E81" s="55">
        <f>+E80</f>
        <v>-2.155797329333332E-3</v>
      </c>
      <c r="F81" s="55">
        <f>+E81+F80</f>
        <v>-1.9624495634075821E-3</v>
      </c>
      <c r="G81" s="55">
        <f t="shared" ref="G81:BD81" si="11">+F81+G80</f>
        <v>-1.772664219088465E-3</v>
      </c>
      <c r="H81" s="55">
        <f t="shared" si="11"/>
        <v>-1.5853469645805448E-3</v>
      </c>
      <c r="I81" s="55">
        <f t="shared" si="11"/>
        <v>-1.4006077229333925E-3</v>
      </c>
      <c r="J81" s="55">
        <f t="shared" si="11"/>
        <v>-1.2185067292132083E-3</v>
      </c>
      <c r="K81" s="55">
        <f t="shared" si="11"/>
        <v>-1.0148591318407496E-3</v>
      </c>
      <c r="L81" s="55">
        <f>+K81+L80</f>
        <v>-7.9304960113998901E-4</v>
      </c>
      <c r="M81" s="55">
        <f t="shared" si="11"/>
        <v>-5.5613631520779936E-4</v>
      </c>
      <c r="N81" s="55">
        <f t="shared" si="11"/>
        <v>-3.0699710866751687E-4</v>
      </c>
      <c r="O81" s="55">
        <f t="shared" si="11"/>
        <v>-4.8222666571970309E-5</v>
      </c>
      <c r="P81" s="55">
        <f t="shared" si="11"/>
        <v>2.1778067919842682E-4</v>
      </c>
      <c r="Q81" s="55">
        <f t="shared" si="11"/>
        <v>4.887855379128558E-4</v>
      </c>
      <c r="R81" s="55">
        <f t="shared" si="11"/>
        <v>7.6280009208209835E-4</v>
      </c>
      <c r="S81" s="55">
        <f t="shared" si="11"/>
        <v>1.0379660803430211E-3</v>
      </c>
      <c r="T81" s="55">
        <f t="shared" si="11"/>
        <v>1.337883227357441E-3</v>
      </c>
      <c r="U81" s="55">
        <f t="shared" si="11"/>
        <v>1.6350319357940043E-3</v>
      </c>
      <c r="V81" s="55">
        <f t="shared" si="11"/>
        <v>1.9279230065065976E-3</v>
      </c>
      <c r="W81" s="55">
        <f t="shared" si="11"/>
        <v>2.215216218038146E-3</v>
      </c>
      <c r="X81" s="55">
        <f t="shared" si="11"/>
        <v>2.4957104289234991E-3</v>
      </c>
      <c r="Y81" s="55">
        <f t="shared" si="11"/>
        <v>2.7683342306044473E-3</v>
      </c>
      <c r="Z81" s="55">
        <f t="shared" si="11"/>
        <v>3.0309938496091773E-3</v>
      </c>
      <c r="AA81" s="55">
        <f t="shared" si="11"/>
        <v>3.2841134983809701E-3</v>
      </c>
      <c r="AB81" s="55">
        <f t="shared" si="11"/>
        <v>3.5269532521977221E-3</v>
      </c>
      <c r="AC81" s="55">
        <f t="shared" si="11"/>
        <v>3.7588708222246001E-3</v>
      </c>
      <c r="AD81" s="55">
        <f t="shared" si="11"/>
        <v>3.9793145577663447E-3</v>
      </c>
      <c r="AE81" s="55">
        <f t="shared" si="11"/>
        <v>4.1878168520947485E-3</v>
      </c>
      <c r="AF81" s="55">
        <f t="shared" si="11"/>
        <v>4.3839879311400763E-3</v>
      </c>
      <c r="AG81" s="55">
        <f t="shared" si="11"/>
        <v>4.5675100053224251E-3</v>
      </c>
      <c r="AH81" s="55">
        <f t="shared" si="11"/>
        <v>4.7381317657415219E-3</v>
      </c>
      <c r="AI81" s="55">
        <f t="shared" si="11"/>
        <v>4.9208415686799317E-3</v>
      </c>
      <c r="AJ81" s="55">
        <f t="shared" si="11"/>
        <v>5.0890780736574798E-3</v>
      </c>
      <c r="AK81" s="55">
        <f t="shared" si="11"/>
        <v>5.2425955301610315E-3</v>
      </c>
      <c r="AL81" s="55">
        <f t="shared" si="11"/>
        <v>5.3812019811516629E-3</v>
      </c>
      <c r="AM81" s="55">
        <f t="shared" si="11"/>
        <v>5.5047555457194437E-3</v>
      </c>
      <c r="AN81" s="55">
        <f t="shared" si="11"/>
        <v>5.6265766875999842E-3</v>
      </c>
      <c r="AO81" s="55">
        <f t="shared" si="11"/>
        <v>5.746615642587341E-3</v>
      </c>
      <c r="AP81" s="55">
        <f t="shared" si="11"/>
        <v>5.8648728820947542E-3</v>
      </c>
      <c r="AQ81" s="55">
        <f t="shared" si="11"/>
        <v>5.9813503619683657E-3</v>
      </c>
      <c r="AR81" s="55">
        <f t="shared" si="11"/>
        <v>6.0960514356154828E-3</v>
      </c>
      <c r="AS81" s="55">
        <f t="shared" si="11"/>
        <v>6.209021523219495E-3</v>
      </c>
      <c r="AT81" s="55">
        <f t="shared" si="11"/>
        <v>6.3201850231809379E-3</v>
      </c>
      <c r="AU81" s="55">
        <f t="shared" si="11"/>
        <v>6.4295897499242914E-3</v>
      </c>
      <c r="AV81" s="55">
        <f t="shared" si="11"/>
        <v>6.5372438522240985E-3</v>
      </c>
      <c r="AW81" s="55">
        <f t="shared" si="11"/>
        <v>6.6431202883223952E-3</v>
      </c>
      <c r="AX81" s="55">
        <f t="shared" si="11"/>
        <v>6.6166922720903801E-3</v>
      </c>
      <c r="AY81" s="55" t="e">
        <f t="shared" si="11"/>
        <v>#REF!</v>
      </c>
      <c r="AZ81" s="55" t="e">
        <f t="shared" si="11"/>
        <v>#REF!</v>
      </c>
      <c r="BA81" s="55" t="e">
        <f t="shared" si="11"/>
        <v>#REF!</v>
      </c>
      <c r="BB81" s="55" t="e">
        <f t="shared" si="11"/>
        <v>#REF!</v>
      </c>
      <c r="BC81" s="55" t="e">
        <f t="shared" si="11"/>
        <v>#REF!</v>
      </c>
      <c r="BD81" s="55" t="e">
        <f t="shared" si="11"/>
        <v>#REF!</v>
      </c>
    </row>
    <row r="82" spans="1:56" x14ac:dyDescent="0.3">
      <c r="A82" s="74"/>
      <c r="B82" s="14"/>
    </row>
    <row r="83" spans="1:56" x14ac:dyDescent="0.3">
      <c r="A83" s="74"/>
    </row>
    <row r="84" spans="1:56" x14ac:dyDescent="0.3">
      <c r="A84" s="111"/>
      <c r="B84" s="118" t="s">
        <v>210</v>
      </c>
      <c r="C84" s="112"/>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row>
    <row r="85" spans="1:56" x14ac:dyDescent="0.3">
      <c r="A85" s="114"/>
      <c r="B85" s="115" t="s">
        <v>268</v>
      </c>
      <c r="C85" s="116"/>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row>
    <row r="86" spans="1:56" x14ac:dyDescent="0.3">
      <c r="A86" s="207" t="s">
        <v>250</v>
      </c>
      <c r="B86" s="4" t="s">
        <v>205</v>
      </c>
      <c r="D86" s="4" t="s">
        <v>85</v>
      </c>
      <c r="E86" s="140">
        <f>'Workings 1'!E12</f>
        <v>0</v>
      </c>
      <c r="F86" s="140">
        <f>'Workings 1'!F12</f>
        <v>12.673858499999993</v>
      </c>
      <c r="G86" s="140">
        <f>'Workings 1'!G12</f>
        <v>12.673858499999993</v>
      </c>
      <c r="H86" s="140">
        <f>'Workings 1'!H12</f>
        <v>12.673858499999993</v>
      </c>
      <c r="I86" s="140">
        <f>'Workings 1'!I12</f>
        <v>12.673858499999993</v>
      </c>
      <c r="J86" s="140">
        <f>'Workings 1'!J12</f>
        <v>12.673858499999993</v>
      </c>
      <c r="K86" s="140">
        <f>'Workings 1'!K12</f>
        <v>12.673858499999993</v>
      </c>
      <c r="L86" s="140">
        <f>'Workings 1'!L12</f>
        <v>12.673858499999993</v>
      </c>
      <c r="M86" s="140">
        <f>'Workings 1'!M12</f>
        <v>12.673858499999993</v>
      </c>
      <c r="N86" s="140">
        <f>'Workings 1'!N12</f>
        <v>12.673858499999993</v>
      </c>
      <c r="O86" s="140">
        <f>'Workings 1'!O12</f>
        <v>12.673858499999993</v>
      </c>
      <c r="P86" s="140">
        <f>'Workings 1'!P12</f>
        <v>12.673858499999993</v>
      </c>
      <c r="Q86" s="140">
        <f>'Workings 1'!Q12</f>
        <v>12.673858499999993</v>
      </c>
      <c r="R86" s="140">
        <f>'Workings 1'!R12</f>
        <v>12.673858499999993</v>
      </c>
      <c r="S86" s="140">
        <f>'Workings 1'!S12</f>
        <v>12.673858499999993</v>
      </c>
      <c r="T86" s="140">
        <f>'Workings 1'!T12</f>
        <v>12.673858499999993</v>
      </c>
      <c r="U86" s="140">
        <f>'Workings 1'!U12</f>
        <v>12.673858499999993</v>
      </c>
      <c r="V86" s="140">
        <f>'Workings 1'!V12</f>
        <v>12.673858499999993</v>
      </c>
      <c r="W86" s="140">
        <f>'Workings 1'!W12</f>
        <v>12.673858499999993</v>
      </c>
      <c r="X86" s="140">
        <f>'Workings 1'!X12</f>
        <v>12.673858499999993</v>
      </c>
      <c r="Y86" s="140">
        <f>'Workings 1'!Y12</f>
        <v>12.673858499999993</v>
      </c>
      <c r="Z86" s="140">
        <f>'Workings 1'!Z12</f>
        <v>12.673858499999993</v>
      </c>
      <c r="AA86" s="140">
        <f>'Workings 1'!AA12</f>
        <v>12.673858499999993</v>
      </c>
      <c r="AB86" s="140">
        <f>'Workings 1'!AB12</f>
        <v>12.673858499999993</v>
      </c>
      <c r="AC86" s="140">
        <f>'Workings 1'!AC12</f>
        <v>12.673858499999993</v>
      </c>
      <c r="AD86" s="140">
        <f>'Workings 1'!AD12</f>
        <v>12.673858499999993</v>
      </c>
      <c r="AE86" s="140">
        <f>'Workings 1'!AE12</f>
        <v>12.673858499999993</v>
      </c>
      <c r="AF86" s="140">
        <f>'Workings 1'!AF12</f>
        <v>12.673858499999993</v>
      </c>
      <c r="AG86" s="140">
        <f>'Workings 1'!AG12</f>
        <v>12.673858499999993</v>
      </c>
      <c r="AH86" s="140">
        <f>'Workings 1'!AH12</f>
        <v>12.673858499999993</v>
      </c>
      <c r="AI86" s="140">
        <f>'Workings 1'!AI12</f>
        <v>12.673858499999993</v>
      </c>
      <c r="AJ86" s="140">
        <f>'Workings 1'!AJ12</f>
        <v>12.673858499999993</v>
      </c>
      <c r="AK86" s="140">
        <f>'Workings 1'!AK12</f>
        <v>12.673858499999993</v>
      </c>
      <c r="AL86" s="140">
        <f>'Workings 1'!AL12</f>
        <v>12.673858499999993</v>
      </c>
      <c r="AM86" s="140">
        <f>'Workings 1'!AM12</f>
        <v>12.673858499999993</v>
      </c>
      <c r="AN86" s="140">
        <f>'Workings 1'!AN12</f>
        <v>12.673858499999993</v>
      </c>
      <c r="AO86" s="140">
        <f>'Workings 1'!AO12</f>
        <v>12.673858499999993</v>
      </c>
      <c r="AP86" s="140">
        <f>'Workings 1'!AP12</f>
        <v>12.673858499999993</v>
      </c>
      <c r="AQ86" s="140">
        <f>'Workings 1'!AQ12</f>
        <v>12.673858499999993</v>
      </c>
      <c r="AR86" s="140">
        <f>'Workings 1'!AR12</f>
        <v>12.673858499999993</v>
      </c>
      <c r="AS86" s="140">
        <f>'Workings 1'!AS12</f>
        <v>12.673858499999993</v>
      </c>
      <c r="AT86" s="140">
        <f>'Workings 1'!AT12</f>
        <v>12.673858499999993</v>
      </c>
      <c r="AU86" s="140">
        <f>'Workings 1'!AU12</f>
        <v>12.673858499999993</v>
      </c>
      <c r="AV86" s="140">
        <f>'Workings 1'!AV12</f>
        <v>12.673858499999993</v>
      </c>
      <c r="AW86" s="140">
        <f>'Workings 1'!AW12</f>
        <v>12.673858499999993</v>
      </c>
      <c r="AX86" s="140">
        <f>'Workings 1'!AX12</f>
        <v>0</v>
      </c>
      <c r="AY86" s="140" t="e">
        <f>#REF!</f>
        <v>#REF!</v>
      </c>
      <c r="AZ86" s="140" t="e">
        <f>#REF!</f>
        <v>#REF!</v>
      </c>
      <c r="BA86" s="140" t="e">
        <f>#REF!</f>
        <v>#REF!</v>
      </c>
      <c r="BB86" s="140" t="e">
        <f>#REF!</f>
        <v>#REF!</v>
      </c>
      <c r="BC86" s="140" t="e">
        <f>#REF!</f>
        <v>#REF!</v>
      </c>
      <c r="BD86" s="140" t="e">
        <f>#REF!</f>
        <v>#REF!</v>
      </c>
    </row>
    <row r="87" spans="1:56" x14ac:dyDescent="0.3">
      <c r="A87" s="207"/>
      <c r="B87" s="4" t="s">
        <v>206</v>
      </c>
      <c r="D87" s="4" t="s">
        <v>87</v>
      </c>
      <c r="E87" s="34">
        <f>E86*'Fixed data'!H$12</f>
        <v>0</v>
      </c>
      <c r="F87" s="34">
        <f>F86*'Fixed data'!I$12</f>
        <v>5.5308569389782321</v>
      </c>
      <c r="G87" s="34">
        <f>G86*'Fixed data'!J$12</f>
        <v>5.367095776736468</v>
      </c>
      <c r="H87" s="34">
        <f>H86*'Fixed data'!K$12</f>
        <v>5.203334614494703</v>
      </c>
      <c r="I87" s="34">
        <f>I86*'Fixed data'!L$12</f>
        <v>5.0395734522529381</v>
      </c>
      <c r="J87" s="34">
        <f>J86*'Fixed data'!M$12</f>
        <v>4.8758122900111731</v>
      </c>
      <c r="K87" s="34">
        <f>K86*'Fixed data'!N$12</f>
        <v>4.7120511277694082</v>
      </c>
      <c r="L87" s="34">
        <f>L86*'Fixed data'!O$12</f>
        <v>4.5482899655276432</v>
      </c>
      <c r="M87" s="34">
        <f>M86*'Fixed data'!P$12</f>
        <v>4.3845288032858791</v>
      </c>
      <c r="N87" s="34">
        <f>N86*'Fixed data'!Q$12</f>
        <v>4.2207676410441142</v>
      </c>
      <c r="O87" s="34">
        <f>O86*'Fixed data'!R$12</f>
        <v>4.0570064788023492</v>
      </c>
      <c r="P87" s="34">
        <f>P86*'Fixed data'!S$12</f>
        <v>3.8932453165605847</v>
      </c>
      <c r="Q87" s="34">
        <f>Q86*'Fixed data'!T$12</f>
        <v>3.7294841543188197</v>
      </c>
      <c r="R87" s="34">
        <f>R86*'Fixed data'!U$12</f>
        <v>3.5657229920770548</v>
      </c>
      <c r="S87" s="34">
        <f>S86*'Fixed data'!V$12</f>
        <v>3.4019618298352903</v>
      </c>
      <c r="T87" s="34">
        <f>T86*'Fixed data'!W$12</f>
        <v>3.2382006675935253</v>
      </c>
      <c r="U87" s="34">
        <f>U86*'Fixed data'!X$12</f>
        <v>3.0744395053517604</v>
      </c>
      <c r="V87" s="34">
        <f>V86*'Fixed data'!Y$12</f>
        <v>2.9106783431099958</v>
      </c>
      <c r="W87" s="34">
        <f>W86*'Fixed data'!Z$12</f>
        <v>2.7469171808682309</v>
      </c>
      <c r="X87" s="34">
        <f>X86*'Fixed data'!AA$12</f>
        <v>2.5831560186264659</v>
      </c>
      <c r="Y87" s="34">
        <f>Y86*'Fixed data'!AB$12</f>
        <v>2.4193948563847014</v>
      </c>
      <c r="Z87" s="34">
        <f>Z86*'Fixed data'!AC$12</f>
        <v>2.2556336941429365</v>
      </c>
      <c r="AA87" s="34">
        <f>AA86*'Fixed data'!AD$12</f>
        <v>2.0918725319011715</v>
      </c>
      <c r="AB87" s="34">
        <f>AB86*'Fixed data'!AE$12</f>
        <v>1.928111369659407</v>
      </c>
      <c r="AC87" s="34">
        <f>AC86*'Fixed data'!AF$12</f>
        <v>1.764350207417642</v>
      </c>
      <c r="AD87" s="34">
        <f>AD86*'Fixed data'!AG$12</f>
        <v>1.6005890451758777</v>
      </c>
      <c r="AE87" s="34">
        <f>AE86*'Fixed data'!AH$12</f>
        <v>1.436827882934113</v>
      </c>
      <c r="AF87" s="34">
        <f>AF86*'Fixed data'!AI$12</f>
        <v>1.2730667206923483</v>
      </c>
      <c r="AG87" s="34">
        <f>AG86*'Fixed data'!AJ$12</f>
        <v>1.1093055584505835</v>
      </c>
      <c r="AH87" s="34">
        <f>AH86*'Fixed data'!AK$12</f>
        <v>0.94554439620881914</v>
      </c>
      <c r="AI87" s="34">
        <f>AI86*'Fixed data'!AL$12</f>
        <v>0.7817832339670544</v>
      </c>
      <c r="AJ87" s="34">
        <f>AJ86*'Fixed data'!AM$12</f>
        <v>0.61802207172528978</v>
      </c>
      <c r="AK87" s="34">
        <f>AK86*'Fixed data'!AN$12</f>
        <v>0.45426090948352521</v>
      </c>
      <c r="AL87" s="34">
        <f>AL86*'Fixed data'!AO$12</f>
        <v>0.29049974724176059</v>
      </c>
      <c r="AM87" s="34">
        <f>AM86*'Fixed data'!AP$12</f>
        <v>0.12673858499999596</v>
      </c>
      <c r="AN87" s="34">
        <f>AN86*'Fixed data'!AQ$12</f>
        <v>0.12673858499999993</v>
      </c>
      <c r="AO87" s="34">
        <f>AO86*'Fixed data'!AR$12</f>
        <v>0.12673858499999993</v>
      </c>
      <c r="AP87" s="34">
        <f>AP86*'Fixed data'!AS$12</f>
        <v>0.12673858499999993</v>
      </c>
      <c r="AQ87" s="34">
        <f>AQ86*'Fixed data'!AT$12</f>
        <v>0.12673858499999993</v>
      </c>
      <c r="AR87" s="34">
        <f>AR86*'Fixed data'!AU$12</f>
        <v>0.12673858499999993</v>
      </c>
      <c r="AS87" s="34">
        <f>AS86*'Fixed data'!AV$12</f>
        <v>0.12673858499999993</v>
      </c>
      <c r="AT87" s="34">
        <f>AT86*'Fixed data'!AW$12</f>
        <v>0.12673858499999993</v>
      </c>
      <c r="AU87" s="34">
        <f>AU86*'Fixed data'!AX$12</f>
        <v>0.12673858499999993</v>
      </c>
      <c r="AV87" s="34">
        <f>AV86*'Fixed data'!AY$12</f>
        <v>0.12673858499999993</v>
      </c>
      <c r="AW87" s="34">
        <f>AW86*'Fixed data'!AZ$12</f>
        <v>0.12673858499999993</v>
      </c>
      <c r="AX87" s="34">
        <f>AX86*'Fixed data'!BA$12</f>
        <v>0</v>
      </c>
      <c r="AY87" s="34" t="e">
        <f>AY86*'Fixed data'!BB$12</f>
        <v>#REF!</v>
      </c>
      <c r="AZ87" s="34" t="e">
        <f>AZ86*'Fixed data'!BC$12</f>
        <v>#REF!</v>
      </c>
      <c r="BA87" s="34" t="e">
        <f>BA86*'Fixed data'!BD$12</f>
        <v>#REF!</v>
      </c>
      <c r="BB87" s="34" t="e">
        <f>BB86*'Fixed data'!BE$12</f>
        <v>#REF!</v>
      </c>
      <c r="BC87" s="34" t="e">
        <f>BC86*'Fixed data'!BF$12</f>
        <v>#REF!</v>
      </c>
      <c r="BD87" s="34" t="e">
        <f>BD86*'Fixed data'!BG$12</f>
        <v>#REF!</v>
      </c>
    </row>
    <row r="88" spans="1:56" x14ac:dyDescent="0.3">
      <c r="A88" s="207"/>
      <c r="B88" s="4" t="s">
        <v>207</v>
      </c>
      <c r="D88" s="4" t="s">
        <v>203</v>
      </c>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row>
    <row r="89" spans="1:56" x14ac:dyDescent="0.3">
      <c r="A89" s="207"/>
      <c r="B89" s="4" t="s">
        <v>208</v>
      </c>
      <c r="D89" s="4" t="s">
        <v>86</v>
      </c>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row>
    <row r="90" spans="1:56" ht="16.5" x14ac:dyDescent="0.3">
      <c r="A90" s="207"/>
      <c r="B90" s="4" t="s">
        <v>278</v>
      </c>
      <c r="D90" s="4" t="s">
        <v>87</v>
      </c>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row>
    <row r="91" spans="1:56" ht="16.5" x14ac:dyDescent="0.3">
      <c r="A91" s="207"/>
      <c r="B91" s="4" t="s">
        <v>279</v>
      </c>
      <c r="D91" s="4" t="s">
        <v>41</v>
      </c>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row>
    <row r="92" spans="1:56" ht="16.5" x14ac:dyDescent="0.3">
      <c r="A92" s="207"/>
      <c r="B92" s="4" t="s">
        <v>280</v>
      </c>
      <c r="D92" s="4" t="s">
        <v>41</v>
      </c>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row>
    <row r="93" spans="1:56" x14ac:dyDescent="0.3">
      <c r="A93" s="207"/>
      <c r="B93" s="4" t="s">
        <v>209</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6"/>
    </row>
    <row r="95" spans="1:56" ht="16.5" x14ac:dyDescent="0.3">
      <c r="A95" s="85"/>
      <c r="C95" s="36"/>
    </row>
    <row r="96" spans="1:56" ht="16.5" x14ac:dyDescent="0.3">
      <c r="A96" s="85">
        <v>1</v>
      </c>
      <c r="B96" s="4" t="s">
        <v>281</v>
      </c>
    </row>
    <row r="97" spans="1:3" x14ac:dyDescent="0.3">
      <c r="B97" s="69" t="s">
        <v>151</v>
      </c>
    </row>
    <row r="98" spans="1:3" x14ac:dyDescent="0.3">
      <c r="B98" s="4" t="s">
        <v>265</v>
      </c>
    </row>
    <row r="99" spans="1:3" x14ac:dyDescent="0.3">
      <c r="B99" s="4" t="s">
        <v>283</v>
      </c>
    </row>
    <row r="100" spans="1:3" ht="16.5" x14ac:dyDescent="0.3">
      <c r="A100" s="85">
        <v>2</v>
      </c>
      <c r="B100" s="69" t="s">
        <v>150</v>
      </c>
    </row>
    <row r="105" spans="1:3" x14ac:dyDescent="0.3">
      <c r="C105" s="36"/>
    </row>
    <row r="170" spans="2:2" x14ac:dyDescent="0.3">
      <c r="B170" s="4" t="s">
        <v>193</v>
      </c>
    </row>
    <row r="171" spans="2:2" x14ac:dyDescent="0.3">
      <c r="B171" s="4" t="s">
        <v>192</v>
      </c>
    </row>
    <row r="172" spans="2:2" x14ac:dyDescent="0.3">
      <c r="B172" s="4" t="s">
        <v>266</v>
      </c>
    </row>
    <row r="173" spans="2:2" x14ac:dyDescent="0.3">
      <c r="B173" s="4" t="s">
        <v>153</v>
      </c>
    </row>
    <row r="174" spans="2:2" x14ac:dyDescent="0.3">
      <c r="B174" s="4" t="s">
        <v>154</v>
      </c>
    </row>
    <row r="175" spans="2:2" x14ac:dyDescent="0.3">
      <c r="B175" s="4" t="s">
        <v>155</v>
      </c>
    </row>
    <row r="176" spans="2:2" x14ac:dyDescent="0.3">
      <c r="B176" s="4" t="s">
        <v>156</v>
      </c>
    </row>
    <row r="177" spans="2:2" x14ac:dyDescent="0.3">
      <c r="B177" s="4" t="s">
        <v>157</v>
      </c>
    </row>
    <row r="178" spans="2:2" x14ac:dyDescent="0.3">
      <c r="B178" s="4" t="s">
        <v>158</v>
      </c>
    </row>
    <row r="179" spans="2:2" x14ac:dyDescent="0.3">
      <c r="B179" s="4" t="s">
        <v>159</v>
      </c>
    </row>
    <row r="180" spans="2:2" x14ac:dyDescent="0.3">
      <c r="B180" s="4" t="s">
        <v>160</v>
      </c>
    </row>
    <row r="181" spans="2:2" x14ac:dyDescent="0.3">
      <c r="B181" s="4" t="s">
        <v>161</v>
      </c>
    </row>
    <row r="182" spans="2:2" x14ac:dyDescent="0.3">
      <c r="B182" s="4" t="s">
        <v>194</v>
      </c>
    </row>
    <row r="183" spans="2:2" x14ac:dyDescent="0.3">
      <c r="B183" s="4" t="s">
        <v>162</v>
      </c>
    </row>
    <row r="184" spans="2:2" x14ac:dyDescent="0.3">
      <c r="B184" s="4" t="s">
        <v>163</v>
      </c>
    </row>
    <row r="185" spans="2:2" x14ac:dyDescent="0.3">
      <c r="B185" s="4" t="s">
        <v>164</v>
      </c>
    </row>
    <row r="186" spans="2:2" x14ac:dyDescent="0.3">
      <c r="B186" s="4" t="s">
        <v>165</v>
      </c>
    </row>
    <row r="187" spans="2:2" x14ac:dyDescent="0.3">
      <c r="B187" s="4" t="s">
        <v>166</v>
      </c>
    </row>
    <row r="188" spans="2:2" x14ac:dyDescent="0.3">
      <c r="B188" s="4" t="s">
        <v>167</v>
      </c>
    </row>
    <row r="189" spans="2:2" x14ac:dyDescent="0.3">
      <c r="B189" s="4" t="s">
        <v>168</v>
      </c>
    </row>
    <row r="190" spans="2:2" x14ac:dyDescent="0.3">
      <c r="B190" s="4" t="s">
        <v>169</v>
      </c>
    </row>
    <row r="191" spans="2:2" x14ac:dyDescent="0.3">
      <c r="B191" s="4" t="s">
        <v>170</v>
      </c>
    </row>
    <row r="192" spans="2:2" x14ac:dyDescent="0.3">
      <c r="B192" s="4" t="s">
        <v>195</v>
      </c>
    </row>
    <row r="193" spans="2:2" x14ac:dyDescent="0.3">
      <c r="B193" s="4" t="s">
        <v>196</v>
      </c>
    </row>
    <row r="194" spans="2:2" x14ac:dyDescent="0.3">
      <c r="B194" s="4" t="s">
        <v>171</v>
      </c>
    </row>
    <row r="195" spans="2:2" x14ac:dyDescent="0.3">
      <c r="B195" s="4" t="s">
        <v>172</v>
      </c>
    </row>
    <row r="196" spans="2:2" x14ac:dyDescent="0.3">
      <c r="B196" s="4" t="s">
        <v>173</v>
      </c>
    </row>
    <row r="197" spans="2:2" x14ac:dyDescent="0.3">
      <c r="B197" s="4" t="s">
        <v>174</v>
      </c>
    </row>
    <row r="198" spans="2:2" x14ac:dyDescent="0.3">
      <c r="B198" s="4" t="s">
        <v>175</v>
      </c>
    </row>
    <row r="199" spans="2:2" x14ac:dyDescent="0.3">
      <c r="B199" s="4" t="s">
        <v>176</v>
      </c>
    </row>
    <row r="200" spans="2:2" x14ac:dyDescent="0.3">
      <c r="B200" s="4" t="s">
        <v>177</v>
      </c>
    </row>
    <row r="201" spans="2:2" x14ac:dyDescent="0.3">
      <c r="B201" s="4" t="s">
        <v>178</v>
      </c>
    </row>
    <row r="202" spans="2:2" x14ac:dyDescent="0.3">
      <c r="B202" s="4" t="s">
        <v>179</v>
      </c>
    </row>
    <row r="203" spans="2:2" x14ac:dyDescent="0.3">
      <c r="B203" s="4" t="s">
        <v>180</v>
      </c>
    </row>
    <row r="204" spans="2:2" x14ac:dyDescent="0.3">
      <c r="B204" s="4" t="s">
        <v>181</v>
      </c>
    </row>
    <row r="205" spans="2:2" x14ac:dyDescent="0.3">
      <c r="B205" s="4" t="s">
        <v>182</v>
      </c>
    </row>
    <row r="206" spans="2:2" x14ac:dyDescent="0.3">
      <c r="B206" s="4" t="s">
        <v>183</v>
      </c>
    </row>
    <row r="207" spans="2:2" x14ac:dyDescent="0.3">
      <c r="B207" s="4" t="s">
        <v>184</v>
      </c>
    </row>
    <row r="208" spans="2:2" x14ac:dyDescent="0.3">
      <c r="B208" s="4" t="s">
        <v>185</v>
      </c>
    </row>
    <row r="209" spans="2:2" x14ac:dyDescent="0.3">
      <c r="B209" s="4" t="s">
        <v>186</v>
      </c>
    </row>
    <row r="210" spans="2:2" x14ac:dyDescent="0.3">
      <c r="B210" s="4" t="s">
        <v>187</v>
      </c>
    </row>
    <row r="211" spans="2:2" x14ac:dyDescent="0.3">
      <c r="B211" s="4" t="s">
        <v>188</v>
      </c>
    </row>
    <row r="212" spans="2:2" x14ac:dyDescent="0.3">
      <c r="B212" s="4" t="s">
        <v>189</v>
      </c>
    </row>
    <row r="213" spans="2:2" x14ac:dyDescent="0.3">
      <c r="B213" s="4" t="s">
        <v>190</v>
      </c>
    </row>
    <row r="214" spans="2:2" x14ac:dyDescent="0.3">
      <c r="B214" s="4" t="s">
        <v>191</v>
      </c>
    </row>
  </sheetData>
  <sheetProtection password="CD26" sheet="1" objects="1" scenarios="1" selectLockedCells="1" selectUnlockedCells="1"/>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workbookViewId="0">
      <selection activeCell="A19" sqref="A19"/>
    </sheetView>
  </sheetViews>
  <sheetFormatPr defaultRowHeight="15" x14ac:dyDescent="0.25"/>
  <cols>
    <col min="1" max="1" width="25.5703125" style="141" customWidth="1"/>
    <col min="2" max="2" width="11.28515625" style="141" customWidth="1"/>
    <col min="3" max="3" width="9.140625" style="141"/>
    <col min="4" max="4" width="34.42578125" style="141" bestFit="1" customWidth="1"/>
    <col min="5" max="6" width="9.140625" style="141"/>
    <col min="7" max="7" width="12" style="141" bestFit="1" customWidth="1"/>
    <col min="8" max="16384" width="9.140625" style="141"/>
  </cols>
  <sheetData>
    <row r="1" spans="1:49" ht="18.75" x14ac:dyDescent="0.3">
      <c r="A1" s="1" t="s">
        <v>324</v>
      </c>
    </row>
    <row r="2" spans="1:49" ht="21" x14ac:dyDescent="0.35">
      <c r="A2" s="141" t="s">
        <v>288</v>
      </c>
    </row>
    <row r="4" spans="1:49" ht="15.75" thickBot="1" x14ac:dyDescent="0.3"/>
    <row r="5" spans="1:49" ht="17.25" x14ac:dyDescent="0.25">
      <c r="A5" s="211" t="s">
        <v>318</v>
      </c>
      <c r="B5" s="212"/>
      <c r="F5" s="147" t="s">
        <v>299</v>
      </c>
      <c r="G5" s="148">
        <v>0.53</v>
      </c>
      <c r="K5" s="143"/>
      <c r="L5" s="144" t="s">
        <v>301</v>
      </c>
    </row>
    <row r="6" spans="1:49" ht="15.75" thickBot="1" x14ac:dyDescent="0.3">
      <c r="A6" s="213"/>
      <c r="B6" s="214"/>
      <c r="F6" s="149" t="s">
        <v>298</v>
      </c>
      <c r="G6" s="150">
        <f>(L6*G5)+((1-L6)*G5^2)</f>
        <v>0.30581000000000003</v>
      </c>
      <c r="K6" s="145" t="s">
        <v>300</v>
      </c>
      <c r="L6" s="146">
        <v>0.1</v>
      </c>
    </row>
    <row r="7" spans="1:49" x14ac:dyDescent="0.25">
      <c r="A7" s="151" t="s">
        <v>311</v>
      </c>
      <c r="B7" s="152">
        <f>SUM(E11:AW11)</f>
        <v>15</v>
      </c>
    </row>
    <row r="8" spans="1:49" x14ac:dyDescent="0.25">
      <c r="A8" s="151" t="s">
        <v>310</v>
      </c>
      <c r="B8" s="174">
        <v>5.4214484499999989</v>
      </c>
    </row>
    <row r="9" spans="1:49" x14ac:dyDescent="0.25">
      <c r="A9" s="151" t="s">
        <v>296</v>
      </c>
      <c r="B9" s="152">
        <v>0.255</v>
      </c>
      <c r="E9" s="157" t="s">
        <v>304</v>
      </c>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9"/>
    </row>
    <row r="10" spans="1:49" ht="15.75" x14ac:dyDescent="0.3">
      <c r="A10" s="151" t="s">
        <v>297</v>
      </c>
      <c r="B10" s="152">
        <v>2.75</v>
      </c>
      <c r="D10" s="154" t="s">
        <v>305</v>
      </c>
      <c r="E10" s="155">
        <v>2016</v>
      </c>
      <c r="F10" s="155">
        <v>2017</v>
      </c>
      <c r="G10" s="155">
        <v>2018</v>
      </c>
      <c r="H10" s="155">
        <v>2019</v>
      </c>
      <c r="I10" s="155">
        <v>2020</v>
      </c>
      <c r="J10" s="155">
        <v>2021</v>
      </c>
      <c r="K10" s="155">
        <v>2022</v>
      </c>
      <c r="L10" s="155">
        <v>2023</v>
      </c>
      <c r="M10" s="155">
        <v>2024</v>
      </c>
      <c r="N10" s="155">
        <v>2025</v>
      </c>
      <c r="O10" s="155">
        <v>2026</v>
      </c>
      <c r="P10" s="155">
        <v>2027</v>
      </c>
      <c r="Q10" s="155">
        <v>2028</v>
      </c>
      <c r="R10" s="155">
        <v>2029</v>
      </c>
      <c r="S10" s="155">
        <v>2030</v>
      </c>
      <c r="T10" s="155">
        <v>2031</v>
      </c>
      <c r="U10" s="155">
        <v>2032</v>
      </c>
      <c r="V10" s="155">
        <v>2033</v>
      </c>
      <c r="W10" s="155">
        <v>2034</v>
      </c>
      <c r="X10" s="155">
        <v>2035</v>
      </c>
      <c r="Y10" s="155">
        <v>2036</v>
      </c>
      <c r="Z10" s="155">
        <v>2037</v>
      </c>
      <c r="AA10" s="155">
        <v>2038</v>
      </c>
      <c r="AB10" s="155">
        <v>2039</v>
      </c>
      <c r="AC10" s="155">
        <v>2040</v>
      </c>
      <c r="AD10" s="155">
        <v>2041</v>
      </c>
      <c r="AE10" s="155">
        <v>2042</v>
      </c>
      <c r="AF10" s="155">
        <v>2043</v>
      </c>
      <c r="AG10" s="155">
        <v>2044</v>
      </c>
      <c r="AH10" s="155">
        <v>2045</v>
      </c>
      <c r="AI10" s="155">
        <v>2046</v>
      </c>
      <c r="AJ10" s="155">
        <v>2047</v>
      </c>
      <c r="AK10" s="155">
        <v>2048</v>
      </c>
      <c r="AL10" s="155">
        <v>2049</v>
      </c>
      <c r="AM10" s="155">
        <v>2050</v>
      </c>
      <c r="AN10" s="155">
        <v>2051</v>
      </c>
      <c r="AO10" s="155">
        <v>2052</v>
      </c>
      <c r="AP10" s="155">
        <v>2053</v>
      </c>
      <c r="AQ10" s="155">
        <v>2054</v>
      </c>
      <c r="AR10" s="155">
        <v>2055</v>
      </c>
      <c r="AS10" s="155">
        <v>2056</v>
      </c>
      <c r="AT10" s="155">
        <v>2057</v>
      </c>
      <c r="AU10" s="155">
        <v>2058</v>
      </c>
      <c r="AV10" s="155">
        <v>2059</v>
      </c>
      <c r="AW10" s="155">
        <v>2060</v>
      </c>
    </row>
    <row r="11" spans="1:49" x14ac:dyDescent="0.25">
      <c r="A11" s="151" t="s">
        <v>302</v>
      </c>
      <c r="B11" s="152">
        <f>(B9*8760/1000)</f>
        <v>2.2338</v>
      </c>
      <c r="D11" s="154" t="s">
        <v>306</v>
      </c>
      <c r="E11" s="156">
        <f>'Workings baseline'!E11</f>
        <v>15</v>
      </c>
      <c r="F11" s="156">
        <v>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c r="Y11" s="156">
        <v>0</v>
      </c>
      <c r="Z11" s="156">
        <v>0</v>
      </c>
      <c r="AA11" s="156">
        <v>0</v>
      </c>
      <c r="AB11" s="156">
        <v>0</v>
      </c>
      <c r="AC11" s="156">
        <v>0</v>
      </c>
      <c r="AD11" s="156">
        <v>0</v>
      </c>
      <c r="AE11" s="156">
        <v>0</v>
      </c>
      <c r="AF11" s="156">
        <v>0</v>
      </c>
      <c r="AG11" s="156">
        <v>0</v>
      </c>
      <c r="AH11" s="156">
        <v>0</v>
      </c>
      <c r="AI11" s="156">
        <v>0</v>
      </c>
      <c r="AJ11" s="156">
        <v>0</v>
      </c>
      <c r="AK11" s="156">
        <v>0</v>
      </c>
      <c r="AL11" s="156">
        <v>0</v>
      </c>
      <c r="AM11" s="156">
        <v>0</v>
      </c>
      <c r="AN11" s="156">
        <v>0</v>
      </c>
      <c r="AO11" s="156">
        <v>0</v>
      </c>
      <c r="AP11" s="156">
        <v>0</v>
      </c>
      <c r="AQ11" s="156">
        <v>0</v>
      </c>
      <c r="AR11" s="156">
        <v>0</v>
      </c>
      <c r="AS11" s="156">
        <v>0</v>
      </c>
      <c r="AT11" s="156">
        <v>0</v>
      </c>
      <c r="AU11" s="156">
        <v>0</v>
      </c>
      <c r="AV11" s="156">
        <v>0</v>
      </c>
      <c r="AW11" s="156">
        <v>0</v>
      </c>
    </row>
    <row r="12" spans="1:49" x14ac:dyDescent="0.25">
      <c r="A12" s="151" t="s">
        <v>303</v>
      </c>
      <c r="B12" s="152">
        <f>B10*G6*8760/1000</f>
        <v>7.3669629000000008</v>
      </c>
      <c r="D12" s="154" t="s">
        <v>307</v>
      </c>
      <c r="E12" s="142">
        <f>0</f>
        <v>0</v>
      </c>
      <c r="F12" s="142">
        <f>(('Workings baseline'!B13-'Workings 1'!B13)*'Workings 1'!E11)</f>
        <v>12.673858499999993</v>
      </c>
      <c r="G12" s="142">
        <f t="shared" ref="G12:AW12" si="0">F12</f>
        <v>12.673858499999993</v>
      </c>
      <c r="H12" s="142">
        <f t="shared" si="0"/>
        <v>12.673858499999993</v>
      </c>
      <c r="I12" s="142">
        <f t="shared" si="0"/>
        <v>12.673858499999993</v>
      </c>
      <c r="J12" s="142">
        <f t="shared" si="0"/>
        <v>12.673858499999993</v>
      </c>
      <c r="K12" s="142">
        <f t="shared" si="0"/>
        <v>12.673858499999993</v>
      </c>
      <c r="L12" s="142">
        <f t="shared" si="0"/>
        <v>12.673858499999993</v>
      </c>
      <c r="M12" s="142">
        <f t="shared" si="0"/>
        <v>12.673858499999993</v>
      </c>
      <c r="N12" s="142">
        <f t="shared" si="0"/>
        <v>12.673858499999993</v>
      </c>
      <c r="O12" s="142">
        <f t="shared" si="0"/>
        <v>12.673858499999993</v>
      </c>
      <c r="P12" s="142">
        <f t="shared" si="0"/>
        <v>12.673858499999993</v>
      </c>
      <c r="Q12" s="142">
        <f t="shared" si="0"/>
        <v>12.673858499999993</v>
      </c>
      <c r="R12" s="142">
        <f t="shared" si="0"/>
        <v>12.673858499999993</v>
      </c>
      <c r="S12" s="142">
        <f t="shared" si="0"/>
        <v>12.673858499999993</v>
      </c>
      <c r="T12" s="142">
        <f t="shared" si="0"/>
        <v>12.673858499999993</v>
      </c>
      <c r="U12" s="142">
        <f t="shared" si="0"/>
        <v>12.673858499999993</v>
      </c>
      <c r="V12" s="142">
        <f t="shared" si="0"/>
        <v>12.673858499999993</v>
      </c>
      <c r="W12" s="142">
        <f t="shared" si="0"/>
        <v>12.673858499999993</v>
      </c>
      <c r="X12" s="142">
        <f t="shared" si="0"/>
        <v>12.673858499999993</v>
      </c>
      <c r="Y12" s="142">
        <f t="shared" si="0"/>
        <v>12.673858499999993</v>
      </c>
      <c r="Z12" s="142">
        <f t="shared" si="0"/>
        <v>12.673858499999993</v>
      </c>
      <c r="AA12" s="142">
        <f t="shared" si="0"/>
        <v>12.673858499999993</v>
      </c>
      <c r="AB12" s="142">
        <f t="shared" si="0"/>
        <v>12.673858499999993</v>
      </c>
      <c r="AC12" s="142">
        <f t="shared" si="0"/>
        <v>12.673858499999993</v>
      </c>
      <c r="AD12" s="142">
        <f t="shared" si="0"/>
        <v>12.673858499999993</v>
      </c>
      <c r="AE12" s="142">
        <f t="shared" si="0"/>
        <v>12.673858499999993</v>
      </c>
      <c r="AF12" s="142">
        <f t="shared" si="0"/>
        <v>12.673858499999993</v>
      </c>
      <c r="AG12" s="142">
        <f t="shared" si="0"/>
        <v>12.673858499999993</v>
      </c>
      <c r="AH12" s="142">
        <f t="shared" si="0"/>
        <v>12.673858499999993</v>
      </c>
      <c r="AI12" s="142">
        <f t="shared" si="0"/>
        <v>12.673858499999993</v>
      </c>
      <c r="AJ12" s="142">
        <f t="shared" si="0"/>
        <v>12.673858499999993</v>
      </c>
      <c r="AK12" s="142">
        <f t="shared" si="0"/>
        <v>12.673858499999993</v>
      </c>
      <c r="AL12" s="142">
        <f t="shared" si="0"/>
        <v>12.673858499999993</v>
      </c>
      <c r="AM12" s="142">
        <f t="shared" si="0"/>
        <v>12.673858499999993</v>
      </c>
      <c r="AN12" s="142">
        <f t="shared" si="0"/>
        <v>12.673858499999993</v>
      </c>
      <c r="AO12" s="142">
        <f t="shared" si="0"/>
        <v>12.673858499999993</v>
      </c>
      <c r="AP12" s="142">
        <f t="shared" si="0"/>
        <v>12.673858499999993</v>
      </c>
      <c r="AQ12" s="142">
        <f t="shared" si="0"/>
        <v>12.673858499999993</v>
      </c>
      <c r="AR12" s="142">
        <f t="shared" si="0"/>
        <v>12.673858499999993</v>
      </c>
      <c r="AS12" s="142">
        <f t="shared" si="0"/>
        <v>12.673858499999993</v>
      </c>
      <c r="AT12" s="142">
        <f t="shared" si="0"/>
        <v>12.673858499999993</v>
      </c>
      <c r="AU12" s="142">
        <f t="shared" si="0"/>
        <v>12.673858499999993</v>
      </c>
      <c r="AV12" s="142">
        <f t="shared" si="0"/>
        <v>12.673858499999993</v>
      </c>
      <c r="AW12" s="142">
        <f t="shared" si="0"/>
        <v>12.673858499999993</v>
      </c>
    </row>
    <row r="13" spans="1:49" ht="15.75" thickBot="1" x14ac:dyDescent="0.3">
      <c r="A13" s="153" t="s">
        <v>308</v>
      </c>
      <c r="B13" s="150">
        <f>SUM(B11:B12)</f>
        <v>9.6007629000000012</v>
      </c>
      <c r="D13" s="154" t="s">
        <v>319</v>
      </c>
      <c r="E13" s="142">
        <f>E11*(B8-'Workings baseline'!B8)/1000</f>
        <v>6.6693674999999961E-3</v>
      </c>
      <c r="F13" s="142">
        <f t="shared" ref="F13:AW13" si="1">F11*$B$8/1000</f>
        <v>0</v>
      </c>
      <c r="G13" s="142">
        <f t="shared" si="1"/>
        <v>0</v>
      </c>
      <c r="H13" s="142">
        <f t="shared" si="1"/>
        <v>0</v>
      </c>
      <c r="I13" s="142">
        <f t="shared" si="1"/>
        <v>0</v>
      </c>
      <c r="J13" s="142">
        <f t="shared" si="1"/>
        <v>0</v>
      </c>
      <c r="K13" s="142">
        <f t="shared" si="1"/>
        <v>0</v>
      </c>
      <c r="L13" s="142">
        <f t="shared" si="1"/>
        <v>0</v>
      </c>
      <c r="M13" s="142">
        <f t="shared" si="1"/>
        <v>0</v>
      </c>
      <c r="N13" s="142">
        <f t="shared" si="1"/>
        <v>0</v>
      </c>
      <c r="O13" s="142">
        <f t="shared" si="1"/>
        <v>0</v>
      </c>
      <c r="P13" s="142">
        <f t="shared" si="1"/>
        <v>0</v>
      </c>
      <c r="Q13" s="142">
        <f t="shared" si="1"/>
        <v>0</v>
      </c>
      <c r="R13" s="142">
        <f t="shared" si="1"/>
        <v>0</v>
      </c>
      <c r="S13" s="142">
        <f t="shared" si="1"/>
        <v>0</v>
      </c>
      <c r="T13" s="142">
        <f t="shared" si="1"/>
        <v>0</v>
      </c>
      <c r="U13" s="142">
        <f t="shared" si="1"/>
        <v>0</v>
      </c>
      <c r="V13" s="142">
        <f t="shared" si="1"/>
        <v>0</v>
      </c>
      <c r="W13" s="142">
        <f t="shared" si="1"/>
        <v>0</v>
      </c>
      <c r="X13" s="142">
        <f t="shared" si="1"/>
        <v>0</v>
      </c>
      <c r="Y13" s="142">
        <f t="shared" si="1"/>
        <v>0</v>
      </c>
      <c r="Z13" s="142">
        <f t="shared" si="1"/>
        <v>0</v>
      </c>
      <c r="AA13" s="142">
        <f t="shared" si="1"/>
        <v>0</v>
      </c>
      <c r="AB13" s="142">
        <f t="shared" si="1"/>
        <v>0</v>
      </c>
      <c r="AC13" s="142">
        <f t="shared" si="1"/>
        <v>0</v>
      </c>
      <c r="AD13" s="142">
        <f t="shared" si="1"/>
        <v>0</v>
      </c>
      <c r="AE13" s="142">
        <f t="shared" si="1"/>
        <v>0</v>
      </c>
      <c r="AF13" s="142">
        <f t="shared" si="1"/>
        <v>0</v>
      </c>
      <c r="AG13" s="142">
        <f t="shared" si="1"/>
        <v>0</v>
      </c>
      <c r="AH13" s="142">
        <f t="shared" si="1"/>
        <v>0</v>
      </c>
      <c r="AI13" s="142">
        <f t="shared" si="1"/>
        <v>0</v>
      </c>
      <c r="AJ13" s="142">
        <f t="shared" si="1"/>
        <v>0</v>
      </c>
      <c r="AK13" s="142">
        <f t="shared" si="1"/>
        <v>0</v>
      </c>
      <c r="AL13" s="142">
        <f t="shared" si="1"/>
        <v>0</v>
      </c>
      <c r="AM13" s="142">
        <f t="shared" si="1"/>
        <v>0</v>
      </c>
      <c r="AN13" s="142">
        <f t="shared" si="1"/>
        <v>0</v>
      </c>
      <c r="AO13" s="142">
        <f t="shared" si="1"/>
        <v>0</v>
      </c>
      <c r="AP13" s="142">
        <f t="shared" si="1"/>
        <v>0</v>
      </c>
      <c r="AQ13" s="142">
        <f t="shared" si="1"/>
        <v>0</v>
      </c>
      <c r="AR13" s="142">
        <f t="shared" si="1"/>
        <v>0</v>
      </c>
      <c r="AS13" s="142">
        <f t="shared" si="1"/>
        <v>0</v>
      </c>
      <c r="AT13" s="142">
        <f t="shared" si="1"/>
        <v>0</v>
      </c>
      <c r="AU13" s="142">
        <f t="shared" si="1"/>
        <v>0</v>
      </c>
      <c r="AV13" s="142">
        <f t="shared" si="1"/>
        <v>0</v>
      </c>
      <c r="AW13" s="142">
        <f t="shared" si="1"/>
        <v>0</v>
      </c>
    </row>
    <row r="16" spans="1:49" x14ac:dyDescent="0.25">
      <c r="A16" s="141" t="s">
        <v>312</v>
      </c>
    </row>
    <row r="17" spans="1:1" x14ac:dyDescent="0.25">
      <c r="A17" s="160" t="s">
        <v>342</v>
      </c>
    </row>
    <row r="18" spans="1:1" x14ac:dyDescent="0.25">
      <c r="A18" s="160" t="s">
        <v>343</v>
      </c>
    </row>
  </sheetData>
  <sheetProtection password="CD26" sheet="1" objects="1" scenarios="1" selectLockedCells="1" selectUnlockedCells="1"/>
  <mergeCells count="1">
    <mergeCell ref="A5: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abSelected="1" workbookViewId="0">
      <selection activeCell="A9" sqref="A9"/>
    </sheetView>
  </sheetViews>
  <sheetFormatPr defaultRowHeight="15" x14ac:dyDescent="0.25"/>
  <cols>
    <col min="1" max="2" width="9.140625" style="141"/>
    <col min="3" max="8" width="9.5703125" style="141" bestFit="1" customWidth="1"/>
    <col min="9" max="16384" width="9.140625" style="141"/>
  </cols>
  <sheetData>
    <row r="1" spans="1:16" x14ac:dyDescent="0.25">
      <c r="A1" s="161"/>
      <c r="B1" s="161"/>
      <c r="C1" s="161"/>
      <c r="D1" s="161"/>
      <c r="E1" s="161"/>
      <c r="F1" s="161"/>
      <c r="G1" s="161"/>
      <c r="H1" s="161"/>
      <c r="I1" s="161"/>
      <c r="J1" s="161"/>
      <c r="K1" s="161"/>
      <c r="L1" s="161"/>
      <c r="M1" s="161"/>
      <c r="N1" s="161"/>
      <c r="O1" s="161"/>
      <c r="P1" s="161"/>
    </row>
    <row r="2" spans="1:16" ht="15.75" thickBot="1" x14ac:dyDescent="0.3">
      <c r="A2" s="161"/>
      <c r="B2" s="161"/>
      <c r="C2" s="161"/>
      <c r="D2" s="161"/>
      <c r="E2" s="161"/>
      <c r="F2" s="161"/>
      <c r="G2" s="161"/>
      <c r="H2" s="161"/>
      <c r="I2" s="161"/>
      <c r="J2" s="161"/>
      <c r="K2" s="161"/>
      <c r="L2" s="161"/>
      <c r="M2" s="161"/>
      <c r="N2" s="161"/>
      <c r="O2" s="161"/>
      <c r="P2" s="161"/>
    </row>
    <row r="3" spans="1:16" ht="15.75" thickBot="1" x14ac:dyDescent="0.3">
      <c r="A3" s="162"/>
      <c r="B3" s="163"/>
      <c r="C3" s="163"/>
      <c r="D3" s="163"/>
      <c r="E3" s="163"/>
      <c r="F3" s="163"/>
      <c r="G3" s="163"/>
      <c r="H3" s="163"/>
      <c r="I3" s="217" t="s">
        <v>325</v>
      </c>
      <c r="J3" s="218"/>
      <c r="K3" s="218"/>
      <c r="L3" s="218"/>
      <c r="M3" s="218"/>
      <c r="N3" s="218"/>
      <c r="O3" s="218"/>
      <c r="P3" s="219"/>
    </row>
    <row r="4" spans="1:16" x14ac:dyDescent="0.25">
      <c r="A4" s="217" t="s">
        <v>326</v>
      </c>
      <c r="B4" s="218"/>
      <c r="C4" s="218"/>
      <c r="D4" s="218"/>
      <c r="E4" s="218"/>
      <c r="F4" s="218"/>
      <c r="G4" s="218"/>
      <c r="H4" s="218"/>
      <c r="I4" s="220" t="s">
        <v>327</v>
      </c>
      <c r="J4" s="221"/>
      <c r="K4" s="221" t="s">
        <v>328</v>
      </c>
      <c r="L4" s="221"/>
      <c r="M4" s="221" t="s">
        <v>329</v>
      </c>
      <c r="N4" s="221"/>
      <c r="O4" s="221" t="s">
        <v>18</v>
      </c>
      <c r="P4" s="222"/>
    </row>
    <row r="5" spans="1:16" ht="89.25" x14ac:dyDescent="0.25">
      <c r="A5" s="164" t="s">
        <v>330</v>
      </c>
      <c r="B5" s="165" t="s">
        <v>242</v>
      </c>
      <c r="C5" s="165" t="s">
        <v>331</v>
      </c>
      <c r="D5" s="165" t="s">
        <v>243</v>
      </c>
      <c r="E5" s="165" t="s">
        <v>244</v>
      </c>
      <c r="F5" s="165" t="s">
        <v>332</v>
      </c>
      <c r="G5" s="165" t="s">
        <v>245</v>
      </c>
      <c r="H5" s="165" t="s">
        <v>246</v>
      </c>
      <c r="I5" s="164" t="s">
        <v>15</v>
      </c>
      <c r="J5" s="165" t="s">
        <v>333</v>
      </c>
      <c r="K5" s="165" t="s">
        <v>15</v>
      </c>
      <c r="L5" s="165" t="s">
        <v>333</v>
      </c>
      <c r="M5" s="165" t="s">
        <v>334</v>
      </c>
      <c r="N5" s="165" t="s">
        <v>333</v>
      </c>
      <c r="O5" s="165" t="s">
        <v>335</v>
      </c>
      <c r="P5" s="166" t="s">
        <v>336</v>
      </c>
    </row>
    <row r="6" spans="1:16" x14ac:dyDescent="0.25">
      <c r="A6" s="164" t="s">
        <v>85</v>
      </c>
      <c r="B6" s="165" t="s">
        <v>85</v>
      </c>
      <c r="C6" s="165" t="s">
        <v>85</v>
      </c>
      <c r="D6" s="165" t="s">
        <v>85</v>
      </c>
      <c r="E6" s="165" t="s">
        <v>85</v>
      </c>
      <c r="F6" s="165" t="s">
        <v>85</v>
      </c>
      <c r="G6" s="165" t="s">
        <v>85</v>
      </c>
      <c r="H6" s="165" t="s">
        <v>85</v>
      </c>
      <c r="I6" s="164" t="s">
        <v>39</v>
      </c>
      <c r="J6" s="165" t="s">
        <v>39</v>
      </c>
      <c r="K6" s="165" t="s">
        <v>39</v>
      </c>
      <c r="L6" s="165" t="s">
        <v>39</v>
      </c>
      <c r="M6" s="165" t="s">
        <v>39</v>
      </c>
      <c r="N6" s="165" t="s">
        <v>39</v>
      </c>
      <c r="O6" s="165" t="s">
        <v>337</v>
      </c>
      <c r="P6" s="166" t="s">
        <v>337</v>
      </c>
    </row>
    <row r="7" spans="1:16" x14ac:dyDescent="0.25">
      <c r="A7" s="167">
        <f>-1*'Option 1'!E86</f>
        <v>0</v>
      </c>
      <c r="B7" s="167">
        <f>-1*'Option 1'!F86</f>
        <v>-12.673858499999993</v>
      </c>
      <c r="C7" s="167">
        <f>-1*'Option 1'!G86</f>
        <v>-12.673858499999993</v>
      </c>
      <c r="D7" s="167">
        <f>-1*'Option 1'!H86</f>
        <v>-12.673858499999993</v>
      </c>
      <c r="E7" s="167">
        <f>-1*'Option 1'!I86</f>
        <v>-12.673858499999993</v>
      </c>
      <c r="F7" s="167">
        <f>-1*'Option 1'!J86</f>
        <v>-12.673858499999993</v>
      </c>
      <c r="G7" s="167">
        <f>-1*'Option 1'!K86</f>
        <v>-12.673858499999993</v>
      </c>
      <c r="H7" s="167">
        <f>-1*'Option 1'!L86</f>
        <v>-12.673858499999993</v>
      </c>
      <c r="I7" s="167">
        <f>-1*SUM('Option 1'!E18:L18)</f>
        <v>6.6693674999999961E-3</v>
      </c>
      <c r="J7" s="167">
        <f>-1*SUM('Option 1'!E18:AW18)</f>
        <v>6.6693674999999961E-3</v>
      </c>
      <c r="K7" s="167">
        <f>SUM('Option 1'!E25:L25)</f>
        <v>0</v>
      </c>
      <c r="L7" s="167">
        <f>SUM('Option 1'!E25:AW25)</f>
        <v>0</v>
      </c>
      <c r="M7" s="167">
        <f>SUM('Option 1'!E76:L76)</f>
        <v>3.5854547541668753E-3</v>
      </c>
      <c r="N7" s="167">
        <f>SUM('Option 1'!E76:AW76)</f>
        <v>2.7048188429691703E-2</v>
      </c>
      <c r="O7" s="167">
        <f>'Option 1'!L81</f>
        <v>-7.9304960113998901E-4</v>
      </c>
      <c r="P7" s="167">
        <f>'Option 1'!AW81</f>
        <v>6.6431202883223952E-3</v>
      </c>
    </row>
  </sheetData>
  <sheetProtection password="CD26" sheet="1" objects="1" scenarios="1" selectLockedCells="1" selectUnlockedCells="1"/>
  <mergeCells count="6">
    <mergeCell ref="I3:P3"/>
    <mergeCell ref="A4:H4"/>
    <mergeCell ref="I4:J4"/>
    <mergeCell ref="K4:L4"/>
    <mergeCell ref="M4:N4"/>
    <mergeCell ref="O4:P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96931D5EF91B4D8144DAF4704F6F7F" ma:contentTypeVersion="1" ma:contentTypeDescription="Create a new document." ma:contentTypeScope="" ma:versionID="994d9c833433401000c27a82dacea79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http://purl.org/dc/elements/1.1/"/>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34D4FE4-5BEB-4558-938B-F57AC40C1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Baseline scenario</vt:lpstr>
      <vt:lpstr>Workings baseline</vt:lpstr>
      <vt:lpstr>Option 1</vt:lpstr>
      <vt:lpstr>Workings 1</vt:lpstr>
      <vt:lpstr>Losses Snapshot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Hannah Greaves</cp:lastModifiedBy>
  <cp:lastPrinted>2013-03-27T15:33:01Z</cp:lastPrinted>
  <dcterms:created xsi:type="dcterms:W3CDTF">2012-02-15T20:11:21Z</dcterms:created>
  <dcterms:modified xsi:type="dcterms:W3CDTF">2017-06-07T09:28:53Z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0x010100A296931D5EF91B4D8144DAF4704F6F7F</vt:lpwstr>
  </property>
  <property fmtid="{D5CDD505-2E9C-101B-9397-08002B2CF9AE}" pid="3" name="Classification">
    <vt:lpwstr>Protect</vt:lpwstr>
  </property>
  <property fmtid="{D5CDD505-2E9C-101B-9397-08002B2CF9AE}" pid="4" name="Organisation">
    <vt:lpwstr>Choose an Organisation</vt:lpwstr>
  </property>
  <property fmtid="{D5CDD505-2E9C-101B-9397-08002B2CF9AE}" pid="5" name="DLCPolicyLabelValue">
    <vt:lpwstr>Version : 0.1</vt:lpwstr>
  </property>
  <property fmtid="{D5CDD505-2E9C-101B-9397-08002B2CF9AE}" pid="6" name="DLCPolicyLabelClientValue">
    <vt:lpwstr>Version : {_UIVersionString}</vt:lpwstr>
  </property>
  <property fmtid="{D5CDD505-2E9C-101B-9397-08002B2CF9AE}" pid="7" name="Applicable Start Date">
    <vt:lpwstr>2012-03-22T00:00:00+00:00</vt:lpwstr>
  </property>
  <property fmtid="{D5CDD505-2E9C-101B-9397-08002B2CF9AE}" pid="8" name="Applicable Duration">
    <vt:lpwstr>-</vt:lpwstr>
  </property>
</Properties>
</file>